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DieseArbeitsmappe"/>
  <mc:AlternateContent xmlns:mc="http://schemas.openxmlformats.org/markup-compatibility/2006">
    <mc:Choice Requires="x15">
      <x15ac:absPath xmlns:x15ac="http://schemas.microsoft.com/office/spreadsheetml/2010/11/ac" url="https://swissunihockey.sharepoint.com/sites/bo-kontrollausschuss/Freigegebene Dokumente/General/Eingegangene Anträge/2027/Wegleitung_Lizenzantrag/"/>
    </mc:Choice>
  </mc:AlternateContent>
  <xr:revisionPtr revIDLastSave="49" documentId="13_ncr:1_{68E298EE-D09F-489C-A284-1EDD66479661}" xr6:coauthVersionLast="47" xr6:coauthVersionMax="47" xr10:uidLastSave="{8622EA0E-8838-40D2-8587-0B76D946E8B1}"/>
  <bookViews>
    <workbookView xWindow="18180" yWindow="5370" windowWidth="30150" windowHeight="17355" xr2:uid="{00000000-000D-0000-FFFF-FFFF00000000}"/>
  </bookViews>
  <sheets>
    <sheet name="Richiesta di tesseramento" sheetId="13" r:id="rId1"/>
  </sheets>
  <definedNames>
    <definedName name="_xlnm.Print_Area" localSheetId="0">'Richiesta di tesseramento'!$A$1:$N$221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63" i="13" l="1"/>
  <c r="G63" i="13"/>
  <c r="E63" i="13"/>
  <c r="E126" i="13"/>
  <c r="C185" i="13"/>
  <c r="C183" i="13"/>
  <c r="C182" i="13"/>
  <c r="C181" i="13"/>
  <c r="C180" i="13"/>
  <c r="C179" i="13"/>
  <c r="A112" i="13"/>
  <c r="C161" i="13" l="1"/>
  <c r="C178" i="13" s="1"/>
  <c r="C159" i="13"/>
  <c r="G126" i="13"/>
  <c r="G87" i="13"/>
  <c r="H81" i="13" s="1"/>
  <c r="E87" i="13"/>
  <c r="F83" i="13" s="1"/>
  <c r="J25" i="13"/>
  <c r="J23" i="13"/>
  <c r="J21" i="13"/>
  <c r="J18" i="13"/>
  <c r="J16" i="13"/>
  <c r="J11" i="13"/>
  <c r="J13" i="13"/>
  <c r="I72" i="13"/>
  <c r="J72" i="13" s="1"/>
  <c r="G72" i="13"/>
  <c r="H67" i="13" s="1"/>
  <c r="E72" i="13"/>
  <c r="F70" i="13" s="1"/>
  <c r="C38" i="13"/>
  <c r="E38" i="13"/>
  <c r="G137" i="13"/>
  <c r="H132" i="13" s="1"/>
  <c r="G150" i="13"/>
  <c r="H146" i="13" s="1"/>
  <c r="L141" i="13"/>
  <c r="L142" i="13" s="1"/>
  <c r="L143" i="13" s="1"/>
  <c r="L144" i="13" s="1"/>
  <c r="L145" i="13" s="1"/>
  <c r="L146" i="13" s="1"/>
  <c r="L77" i="13"/>
  <c r="L78" i="13" s="1"/>
  <c r="L79" i="13" s="1"/>
  <c r="L80" i="13" s="1"/>
  <c r="L81" i="13" s="1"/>
  <c r="L82" i="13" s="1"/>
  <c r="L83" i="13" s="1"/>
  <c r="L84" i="13" s="1"/>
  <c r="L85" i="13" s="1"/>
  <c r="L67" i="13"/>
  <c r="L68" i="13" s="1"/>
  <c r="L69" i="13" s="1"/>
  <c r="L70" i="13" s="1"/>
  <c r="E150" i="13"/>
  <c r="F146" i="13" s="1"/>
  <c r="I152" i="13"/>
  <c r="I129" i="13"/>
  <c r="E137" i="13"/>
  <c r="F137" i="13" s="1"/>
  <c r="I132" i="13"/>
  <c r="I87" i="13"/>
  <c r="J87" i="13" s="1"/>
  <c r="I142" i="13"/>
  <c r="J70" i="13"/>
  <c r="J131" i="13"/>
  <c r="J130" i="13"/>
  <c r="L171" i="13"/>
  <c r="L172" i="13" s="1"/>
  <c r="L173" i="13" s="1"/>
  <c r="L174" i="13" s="1"/>
  <c r="L178" i="13" s="1"/>
  <c r="L179" i="13" s="1"/>
  <c r="L180" i="13" s="1"/>
  <c r="L181" i="13" s="1"/>
  <c r="L182" i="13" s="1"/>
  <c r="L183" i="13" s="1"/>
  <c r="L184" i="13" s="1"/>
  <c r="L185" i="13" s="1"/>
  <c r="L186" i="13" s="1"/>
  <c r="J85" i="13"/>
  <c r="J82" i="13"/>
  <c r="J81" i="13"/>
  <c r="J80" i="13"/>
  <c r="J79" i="13"/>
  <c r="J78" i="13"/>
  <c r="J77" i="13"/>
  <c r="J76" i="13"/>
  <c r="J66" i="13"/>
  <c r="J69" i="13"/>
  <c r="J68" i="13"/>
  <c r="J67" i="13"/>
  <c r="A94" i="13"/>
  <c r="P186" i="13"/>
  <c r="I148" i="13"/>
  <c r="I146" i="13"/>
  <c r="I145" i="13"/>
  <c r="I144" i="13"/>
  <c r="I143" i="13"/>
  <c r="I141" i="13"/>
  <c r="I140" i="13"/>
  <c r="I135" i="13"/>
  <c r="I134" i="13"/>
  <c r="I133" i="13"/>
  <c r="I131" i="13"/>
  <c r="I130" i="13"/>
  <c r="P185" i="13"/>
  <c r="J50" i="13"/>
  <c r="H80" i="13" l="1"/>
  <c r="H130" i="13"/>
  <c r="H135" i="13"/>
  <c r="H133" i="13"/>
  <c r="J133" i="13" s="1"/>
  <c r="C184" i="13" s="1"/>
  <c r="F66" i="13"/>
  <c r="F81" i="13"/>
  <c r="F79" i="13"/>
  <c r="H129" i="13"/>
  <c r="F77" i="13"/>
  <c r="F76" i="13"/>
  <c r="F85" i="13"/>
  <c r="F84" i="13"/>
  <c r="F80" i="13"/>
  <c r="H131" i="13"/>
  <c r="F87" i="13"/>
  <c r="F82" i="13"/>
  <c r="E89" i="13"/>
  <c r="F133" i="13"/>
  <c r="F140" i="13"/>
  <c r="H85" i="13"/>
  <c r="H145" i="13"/>
  <c r="H137" i="13"/>
  <c r="H70" i="13"/>
  <c r="H69" i="13"/>
  <c r="E40" i="13"/>
  <c r="E31" i="13" s="1"/>
  <c r="H68" i="13"/>
  <c r="G89" i="13"/>
  <c r="H72" i="13"/>
  <c r="H142" i="13"/>
  <c r="H66" i="13"/>
  <c r="H87" i="13"/>
  <c r="H140" i="13"/>
  <c r="H148" i="13"/>
  <c r="H141" i="13"/>
  <c r="F145" i="13"/>
  <c r="F144" i="13"/>
  <c r="I150" i="13"/>
  <c r="H143" i="13"/>
  <c r="C163" i="13"/>
  <c r="F150" i="13"/>
  <c r="F141" i="13"/>
  <c r="F148" i="13"/>
  <c r="H144" i="13"/>
  <c r="F134" i="13"/>
  <c r="H150" i="13"/>
  <c r="H134" i="13"/>
  <c r="F142" i="13"/>
  <c r="F143" i="13"/>
  <c r="F78" i="13"/>
  <c r="J9" i="13"/>
  <c r="E9" i="13" s="1"/>
  <c r="F132" i="13"/>
  <c r="H78" i="13"/>
  <c r="I89" i="13"/>
  <c r="F67" i="13"/>
  <c r="F72" i="13"/>
  <c r="H77" i="13"/>
  <c r="H82" i="13"/>
  <c r="F129" i="13"/>
  <c r="F130" i="13"/>
  <c r="H76" i="13"/>
  <c r="I137" i="13"/>
  <c r="F68" i="13"/>
  <c r="H79" i="13"/>
  <c r="H84" i="13"/>
  <c r="F135" i="13"/>
  <c r="H83" i="13"/>
  <c r="F131" i="13"/>
  <c r="F69" i="13"/>
</calcChain>
</file>

<file path=xl/sharedStrings.xml><?xml version="1.0" encoding="utf-8"?>
<sst xmlns="http://schemas.openxmlformats.org/spreadsheetml/2006/main" count="155" uniqueCount="137">
  <si>
    <r>
      <rPr>
        <sz val="10"/>
        <rFont val="Arial"/>
      </rPr>
      <t xml:space="preserve"> </t>
    </r>
  </si>
  <si>
    <r>
      <rPr>
        <sz val="8"/>
        <rFont val="Arial"/>
        <family val="2"/>
      </rPr>
      <t>Accantonamenti</t>
    </r>
  </si>
  <si>
    <r>
      <rPr>
        <b/>
        <sz val="10"/>
        <rFont val="Arial"/>
        <family val="2"/>
      </rPr>
      <t>_____________________</t>
    </r>
  </si>
  <si>
    <t>finanzen@swissunihockey.ch</t>
  </si>
  <si>
    <t>1. Club</t>
  </si>
  <si>
    <t>1.1. Données du club</t>
  </si>
  <si>
    <t>Vérification CC swiss unihockey</t>
  </si>
  <si>
    <t>Art. N° Instructions</t>
  </si>
  <si>
    <t>Nom du club</t>
  </si>
  <si>
    <t>Adresse officielle du club</t>
  </si>
  <si>
    <t>Nom de la personne responsable</t>
  </si>
  <si>
    <t>Adresse de la personne responsable</t>
  </si>
  <si>
    <t>Téléphone privé</t>
  </si>
  <si>
    <t>Téléphone prof.</t>
  </si>
  <si>
    <t>Téléphone portable</t>
  </si>
  <si>
    <t>Appartenance à la ligue au moment de la requête</t>
  </si>
  <si>
    <t>E-Mail du club (doit être consulté min. 3x par semaine)</t>
  </si>
  <si>
    <t>LNB femmes</t>
  </si>
  <si>
    <t>LNB hommes</t>
  </si>
  <si>
    <t>1GT hommes</t>
  </si>
  <si>
    <t>1.2. Données des membres (au 30.06.)</t>
  </si>
  <si>
    <t>Femmes</t>
  </si>
  <si>
    <t>Hommes</t>
  </si>
  <si>
    <t>Équipes</t>
  </si>
  <si>
    <t>Juniors U21</t>
  </si>
  <si>
    <t>Juniors U18</t>
  </si>
  <si>
    <t>Juniors U16</t>
  </si>
  <si>
    <t>Total du club</t>
  </si>
  <si>
    <t>Nombre de membres total (sans membres passifs)</t>
  </si>
  <si>
    <t>16 ans ou plus âgés</t>
  </si>
  <si>
    <t>Âgés de moins de 16 ans</t>
  </si>
  <si>
    <t>2. Finances</t>
  </si>
  <si>
    <t>2.1. Budget et comparaison à la saison précédente</t>
  </si>
  <si>
    <t>dernier bouclement au:</t>
  </si>
  <si>
    <t>Résultat</t>
  </si>
  <si>
    <t>Total des recettes</t>
  </si>
  <si>
    <t>Total des charges</t>
  </si>
  <si>
    <t>2.2. Détail des charges et recettes</t>
  </si>
  <si>
    <t>Recettes</t>
  </si>
  <si>
    <t>Charges</t>
  </si>
  <si>
    <t>BÉNÉFICE (+) / PERTE (-)</t>
  </si>
  <si>
    <t>Autres recettes</t>
  </si>
  <si>
    <t>Manifestations / Événements (entrées, buvette etc.)</t>
  </si>
  <si>
    <t>Subventions (J&amp;S, etc.)</t>
  </si>
  <si>
    <t>Sponsors (publicité)</t>
  </si>
  <si>
    <t>Cotisations des membres (membres actifs et passifs)</t>
  </si>
  <si>
    <t>Coûts des salles</t>
  </si>
  <si>
    <t>Matériel et équipements</t>
  </si>
  <si>
    <t>Taxes aux associations (licences etc.)</t>
  </si>
  <si>
    <t>Salaire des entraîneurs, du comité, des fonctionnaires et des tiers</t>
  </si>
  <si>
    <t>Salaire des joueurs (suisses et étrangers)</t>
  </si>
  <si>
    <t>Défraiement des entraîneurs, du comité, des fonctionnaires et des tiers</t>
  </si>
  <si>
    <t>Défraiement des joueurs (suisses et étrangers)</t>
  </si>
  <si>
    <t>Constitution et dissolution de réserves</t>
  </si>
  <si>
    <t>Frais d'administration et de gestion</t>
  </si>
  <si>
    <t>Autres charges</t>
  </si>
  <si>
    <t>2.3. Assurances sociales</t>
  </si>
  <si>
    <t>OUI</t>
  </si>
  <si>
    <t>NON</t>
  </si>
  <si>
    <t>2.5. Détails du bilan</t>
  </si>
  <si>
    <t>2.4. Taxe sur la valeur ajoutée (TVA)</t>
  </si>
  <si>
    <t>Chiffres clés du bilan</t>
  </si>
  <si>
    <t>3. Documents</t>
  </si>
  <si>
    <t>4. Remarques et explications</t>
  </si>
  <si>
    <t>5. Confirmation et signature</t>
  </si>
  <si>
    <t>Date:</t>
  </si>
  <si>
    <t>Personne responsable:</t>
  </si>
  <si>
    <t>Président: (signature juridiquement contraignante)</t>
  </si>
  <si>
    <t xml:space="preserve">À envoyer avant le: </t>
  </si>
  <si>
    <t xml:space="preserve">À envoyer à l'adresse: </t>
  </si>
  <si>
    <t>Les soussignés certifient que toutes les informations contenues dans la présente demande de licence sont justes et complètes.</t>
  </si>
  <si>
    <t xml:space="preserve">Les fonctionnaires responsables connaissent-ils les dispositions légales </t>
  </si>
  <si>
    <t>concernant les assurances sociales obligatoires ?</t>
  </si>
  <si>
    <t>Les cotisations AVS/AC/AI sont-elles payées?</t>
  </si>
  <si>
    <t>L'obligation de cotiser a-t-elle été clarifiée avec la caisse de compensation cantonale compétente?</t>
  </si>
  <si>
    <t>Si oui, quand la clarification a-t-elle été faite? (date)</t>
  </si>
  <si>
    <t>Les salariés sont-ils assurés par le club contre les accidents?</t>
  </si>
  <si>
    <t>Des certificats de salaire sont-ils établis pour tous les salariés?</t>
  </si>
  <si>
    <t>Est-ce que des salaires sont versés à des personnes soumises à l'impôt à la source?</t>
  </si>
  <si>
    <t>Le club est-il soumis à la TVA?</t>
  </si>
  <si>
    <t>Si oui, quel est le numéro de TVA?</t>
  </si>
  <si>
    <t>Si non, l'assujettissement à la TVA a-t-il été clarifié avec l'AFC?</t>
  </si>
  <si>
    <t>Si oui, quand cette clarification a-t-elle eu lieu ?</t>
  </si>
  <si>
    <r>
      <t xml:space="preserve">Changement
</t>
    </r>
    <r>
      <rPr>
        <sz val="8"/>
        <rFont val="Arial"/>
        <family val="2"/>
      </rPr>
      <t>en %</t>
    </r>
  </si>
  <si>
    <t>Actifs</t>
  </si>
  <si>
    <t>Total des actifs</t>
  </si>
  <si>
    <t>Passifs</t>
  </si>
  <si>
    <t>Total des passifs</t>
  </si>
  <si>
    <t>Liquidités (banque, poste, espèces)</t>
  </si>
  <si>
    <t>Débiteurs/créances des membres</t>
  </si>
  <si>
    <t>Débiteurs/créances de tiers</t>
  </si>
  <si>
    <t>Débiteur swiss unihockey</t>
  </si>
  <si>
    <t>Matériel/équipements</t>
  </si>
  <si>
    <t>Comptes transitoires</t>
  </si>
  <si>
    <t>Autres actifs</t>
  </si>
  <si>
    <t>Créanciers et engagements à court terme envers des tiers</t>
  </si>
  <si>
    <t>Créances / engagements envers les membres</t>
  </si>
  <si>
    <t>Obligations envers swiss unihockey</t>
  </si>
  <si>
    <t>Prêts et crédits bancaires</t>
  </si>
  <si>
    <t>Passifs transitoires</t>
  </si>
  <si>
    <t>Autres passifs</t>
  </si>
  <si>
    <t>Fonds propres/fortune (y compris bénéfice)</t>
  </si>
  <si>
    <t>Autres dettes envers des tiers (hors bilan)</t>
  </si>
  <si>
    <t>Existe-t-il des cautions ou des garanties données?</t>
  </si>
  <si>
    <t>(Bilan et comptes des pertes et profits)</t>
  </si>
  <si>
    <t>Liste des membres du comité</t>
  </si>
  <si>
    <t>(complète, avec adresses mail et numéros de téléphone)</t>
  </si>
  <si>
    <t>Procès-verbal de l'assemblée générale</t>
  </si>
  <si>
    <t>Les documents suivants doivent impérativement être remis avec la requête de licence:</t>
  </si>
  <si>
    <t>Fonds propres (art. 3.2 du Règlement de licence)</t>
  </si>
  <si>
    <t>Toutes les créances (art. 3.2 du Règlement de licence)</t>
  </si>
  <si>
    <t>Liquidités (art. 3.2 du Règlement de licence)</t>
  </si>
  <si>
    <t xml:space="preserve">    Valeur indicative: 10% des charges annuelles et au moins CHF 10 000</t>
  </si>
  <si>
    <t xml:space="preserve">    Valeur indicative: 100%, couverture intégrale par des liquidités et les avoirs</t>
  </si>
  <si>
    <t xml:space="preserve">    Valeur indicative: 100%, couverture intégrale des engagements par des liquidités</t>
  </si>
  <si>
    <t>Documents supplémentaires à fournir</t>
  </si>
  <si>
    <t>Créances à court terme</t>
  </si>
  <si>
    <t>Prêts et crédits bancaires:</t>
  </si>
  <si>
    <t>Réserves</t>
  </si>
  <si>
    <t>Fonds propres</t>
  </si>
  <si>
    <t>Dettes hors bilan</t>
  </si>
  <si>
    <t>Documents d'assurance sociale</t>
  </si>
  <si>
    <t>Matériel et équipement:</t>
  </si>
  <si>
    <t>Liste des débiteurs:</t>
  </si>
  <si>
    <t>Cautions et garanties:</t>
  </si>
  <si>
    <t>Contrats de cautionnement et de garantie, le cas échéant.</t>
  </si>
  <si>
    <t>L-UPL hommes</t>
  </si>
  <si>
    <t>L-UPL femmes</t>
  </si>
  <si>
    <t>Comptes
2024/25</t>
  </si>
  <si>
    <t>Requête de licence 2027/28</t>
  </si>
  <si>
    <t>À nous soumettre au plus tard le 31 août 2026</t>
  </si>
  <si>
    <t>Comptes
2025/26</t>
  </si>
  <si>
    <t>Budget        2026/27</t>
  </si>
  <si>
    <t>Bouclement des comptes 2025/26</t>
  </si>
  <si>
    <t>Budget 2026/27</t>
  </si>
  <si>
    <t>Rapport des réviseurs 2025/26</t>
  </si>
  <si>
    <t>31 août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</si>
</sst>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dd/mm/yy;@"/>
    <numFmt numFmtId="165" formatCode="_ * #,##0_ ;_ * \-#,##0_ ;_ * &quot;-&quot;??_ ;_ @_ "/>
    <numFmt numFmtId="166" formatCode="0.0%"/>
  </numFmts>
  <fonts count="37" x14ac:knownFonts="1">
    <font>
      <sz val="10"/>
      <name val="Arial"/>
    </font>
    <font>
      <sz val="10"/>
      <name val="Arial"/>
      <family val="2"/>
    </font>
    <font>
      <sz val="10"/>
      <name val="Arial"/>
      <family val="2"/>
    </font>
    <font>
      <sz val="14"/>
      <name val="Arial"/>
      <family val="2"/>
    </font>
    <font>
      <b/>
      <u/>
      <sz val="12"/>
      <name val="Arial"/>
      <family val="2"/>
    </font>
    <font>
      <b/>
      <sz val="10"/>
      <name val="Arial"/>
      <family val="2"/>
    </font>
    <font>
      <sz val="8"/>
      <name val="Arial"/>
      <family val="2"/>
    </font>
    <font>
      <sz val="9"/>
      <name val="Arial"/>
      <family val="2"/>
    </font>
    <font>
      <sz val="6"/>
      <name val="Arial"/>
      <family val="2"/>
    </font>
    <font>
      <sz val="8"/>
      <name val="Arial"/>
      <family val="2"/>
    </font>
    <font>
      <b/>
      <sz val="14"/>
      <name val="Arial"/>
      <family val="2"/>
    </font>
    <font>
      <sz val="7"/>
      <name val="Arial"/>
      <family val="2"/>
    </font>
    <font>
      <sz val="7"/>
      <name val="Arial"/>
      <family val="2"/>
    </font>
    <font>
      <b/>
      <sz val="25"/>
      <name val="Arial"/>
      <family val="2"/>
    </font>
    <font>
      <b/>
      <sz val="8"/>
      <name val="Arial"/>
      <family val="2"/>
    </font>
    <font>
      <b/>
      <sz val="12"/>
      <name val="Arial"/>
      <family val="2"/>
    </font>
    <font>
      <u/>
      <sz val="10"/>
      <color indexed="12"/>
      <name val="Arial"/>
      <family val="2"/>
    </font>
    <font>
      <b/>
      <sz val="10"/>
      <color indexed="8"/>
      <name val="Arial"/>
      <family val="2"/>
    </font>
    <font>
      <b/>
      <sz val="9"/>
      <name val="Arial"/>
      <family val="2"/>
    </font>
    <font>
      <sz val="9"/>
      <name val="Arial"/>
      <family val="2"/>
    </font>
    <font>
      <b/>
      <u/>
      <sz val="8"/>
      <name val="Arial"/>
      <family val="2"/>
    </font>
    <font>
      <b/>
      <sz val="10"/>
      <color indexed="10"/>
      <name val="Arial"/>
      <family val="2"/>
    </font>
    <font>
      <sz val="10"/>
      <color indexed="9"/>
      <name val="Arial"/>
      <family val="2"/>
    </font>
    <font>
      <b/>
      <sz val="8"/>
      <color indexed="12"/>
      <name val="Arial"/>
      <family val="2"/>
    </font>
    <font>
      <sz val="9"/>
      <color indexed="9"/>
      <name val="Arial"/>
      <family val="2"/>
    </font>
    <font>
      <sz val="8"/>
      <color indexed="9"/>
      <name val="Arial"/>
      <family val="2"/>
    </font>
    <font>
      <sz val="8"/>
      <color indexed="12"/>
      <name val="Arial"/>
      <family val="2"/>
    </font>
    <font>
      <sz val="10"/>
      <color indexed="10"/>
      <name val="Arial"/>
      <family val="2"/>
    </font>
    <font>
      <sz val="9"/>
      <color indexed="10"/>
      <name val="Arial"/>
      <family val="2"/>
    </font>
    <font>
      <sz val="8"/>
      <color indexed="10"/>
      <name val="Arial"/>
      <family val="2"/>
    </font>
    <font>
      <sz val="10"/>
      <color indexed="9"/>
      <name val="Arial"/>
      <family val="2"/>
    </font>
    <font>
      <b/>
      <sz val="10"/>
      <color indexed="9"/>
      <name val="Arial"/>
      <family val="2"/>
    </font>
    <font>
      <sz val="7"/>
      <color indexed="9"/>
      <name val="Arial"/>
      <family val="2"/>
    </font>
    <font>
      <sz val="8"/>
      <color indexed="9"/>
      <name val="Arial"/>
      <family val="2"/>
    </font>
    <font>
      <sz val="9"/>
      <color indexed="9"/>
      <name val="Arial"/>
      <family val="2"/>
    </font>
    <font>
      <sz val="8"/>
      <color rgb="FF0000FF"/>
      <name val="Arial"/>
      <family val="2"/>
    </font>
    <font>
      <b/>
      <sz val="18"/>
      <name val="Arial"/>
      <family val="2"/>
    </font>
  </fonts>
  <fills count="3">
    <fill>
      <patternFill patternType="none"/>
    </fill>
    <fill>
      <patternFill patternType="gray125"/>
    </fill>
    <fill>
      <patternFill patternType="solid">
        <fgColor indexed="42"/>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s>
  <cellStyleXfs count="3">
    <xf numFmtId="0" fontId="0" fillId="0" borderId="0"/>
    <xf numFmtId="43" fontId="1" fillId="0" borderId="0" applyFont="0" applyFill="0" applyBorder="0" applyAlignment="0" applyProtection="0"/>
    <xf numFmtId="0" fontId="16" fillId="0" borderId="0" applyNumberFormat="0" applyFill="0" applyBorder="0" applyAlignment="0" applyProtection="0">
      <alignment vertical="top"/>
      <protection locked="0"/>
    </xf>
  </cellStyleXfs>
  <cellXfs count="118">
    <xf numFmtId="0" fontId="0" fillId="0" borderId="0" xfId="0"/>
    <xf numFmtId="0" fontId="12" fillId="0" borderId="0" xfId="0" applyFont="1" applyProtection="1">
      <protection hidden="1"/>
    </xf>
    <xf numFmtId="0" fontId="0" fillId="0" borderId="0" xfId="0" applyProtection="1">
      <protection hidden="1"/>
    </xf>
    <xf numFmtId="0" fontId="2" fillId="0" borderId="0" xfId="0" applyFont="1" applyProtection="1">
      <protection hidden="1"/>
    </xf>
    <xf numFmtId="0" fontId="13" fillId="0" borderId="0" xfId="0" applyFont="1" applyProtection="1">
      <protection hidden="1"/>
    </xf>
    <xf numFmtId="0" fontId="5" fillId="0" borderId="0" xfId="0" applyFont="1" applyAlignment="1" applyProtection="1">
      <alignment horizontal="center"/>
      <protection hidden="1"/>
    </xf>
    <xf numFmtId="0" fontId="8" fillId="0" borderId="0" xfId="0" applyFont="1" applyAlignment="1" applyProtection="1">
      <alignment horizontal="left" readingOrder="1"/>
      <protection hidden="1"/>
    </xf>
    <xf numFmtId="0" fontId="8" fillId="0" borderId="0" xfId="0" applyFont="1" applyProtection="1">
      <protection hidden="1"/>
    </xf>
    <xf numFmtId="0" fontId="12" fillId="0" borderId="0" xfId="0" applyFont="1" applyAlignment="1" applyProtection="1">
      <alignment horizontal="left" readingOrder="1"/>
      <protection hidden="1"/>
    </xf>
    <xf numFmtId="0" fontId="10" fillId="0" borderId="0" xfId="0" applyFont="1" applyProtection="1">
      <protection hidden="1"/>
    </xf>
    <xf numFmtId="0" fontId="3" fillId="0" borderId="0" xfId="0" applyFont="1" applyProtection="1">
      <protection hidden="1"/>
    </xf>
    <xf numFmtId="0" fontId="11" fillId="0" borderId="0" xfId="0" applyFont="1" applyAlignment="1" applyProtection="1">
      <alignment horizontal="center"/>
      <protection hidden="1"/>
    </xf>
    <xf numFmtId="0" fontId="15" fillId="0" borderId="0" xfId="0" applyFont="1" applyProtection="1">
      <protection hidden="1"/>
    </xf>
    <xf numFmtId="0" fontId="21" fillId="0" borderId="0" xfId="0" applyFont="1" applyProtection="1">
      <protection hidden="1"/>
    </xf>
    <xf numFmtId="0" fontId="22" fillId="0" borderId="0" xfId="0" applyFont="1" applyProtection="1">
      <protection hidden="1"/>
    </xf>
    <xf numFmtId="0" fontId="6" fillId="0" borderId="0" xfId="0" applyFont="1" applyProtection="1">
      <protection hidden="1"/>
    </xf>
    <xf numFmtId="0" fontId="0" fillId="0" borderId="1" xfId="0" applyBorder="1" applyProtection="1">
      <protection hidden="1"/>
    </xf>
    <xf numFmtId="0" fontId="5" fillId="0" borderId="0" xfId="0" applyFont="1" applyProtection="1">
      <protection hidden="1"/>
    </xf>
    <xf numFmtId="0" fontId="7" fillId="0" borderId="0" xfId="0" applyFont="1" applyAlignment="1" applyProtection="1">
      <alignment horizontal="right"/>
      <protection hidden="1"/>
    </xf>
    <xf numFmtId="0" fontId="6" fillId="0" borderId="0" xfId="0" applyFont="1" applyAlignment="1" applyProtection="1">
      <alignment horizontal="left"/>
      <protection hidden="1"/>
    </xf>
    <xf numFmtId="0" fontId="4" fillId="0" borderId="0" xfId="0" applyFont="1" applyProtection="1">
      <protection hidden="1"/>
    </xf>
    <xf numFmtId="0" fontId="0" fillId="0" borderId="0" xfId="0" applyAlignment="1" applyProtection="1">
      <alignment horizontal="center"/>
      <protection hidden="1"/>
    </xf>
    <xf numFmtId="0" fontId="18" fillId="0" borderId="0" xfId="0" applyFont="1" applyProtection="1">
      <protection hidden="1"/>
    </xf>
    <xf numFmtId="0" fontId="14" fillId="0" borderId="1" xfId="0" applyFont="1" applyBorder="1" applyAlignment="1" applyProtection="1">
      <alignment horizontal="center" vertical="center" wrapText="1"/>
      <protection hidden="1"/>
    </xf>
    <xf numFmtId="0" fontId="25" fillId="0" borderId="0" xfId="0" applyFont="1" applyProtection="1">
      <protection hidden="1"/>
    </xf>
    <xf numFmtId="165" fontId="24" fillId="0" borderId="0" xfId="1" applyNumberFormat="1" applyFont="1" applyFill="1" applyProtection="1">
      <protection hidden="1"/>
    </xf>
    <xf numFmtId="0" fontId="20" fillId="0" borderId="0" xfId="0" applyFont="1" applyProtection="1">
      <protection hidden="1"/>
    </xf>
    <xf numFmtId="3" fontId="5" fillId="0" borderId="1" xfId="0" applyNumberFormat="1" applyFont="1" applyBorder="1" applyAlignment="1" applyProtection="1">
      <alignment horizontal="right"/>
      <protection hidden="1"/>
    </xf>
    <xf numFmtId="0" fontId="5" fillId="0" borderId="0" xfId="0" applyFont="1" applyAlignment="1" applyProtection="1">
      <alignment horizontal="right"/>
      <protection hidden="1"/>
    </xf>
    <xf numFmtId="0" fontId="0" fillId="0" borderId="0" xfId="0" applyAlignment="1" applyProtection="1">
      <alignment horizontal="right"/>
      <protection hidden="1"/>
    </xf>
    <xf numFmtId="165" fontId="7" fillId="0" borderId="0" xfId="1" applyNumberFormat="1" applyFont="1" applyFill="1" applyProtection="1">
      <protection hidden="1"/>
    </xf>
    <xf numFmtId="0" fontId="23" fillId="0" borderId="0" xfId="0" applyFont="1" applyAlignment="1" applyProtection="1">
      <alignment horizontal="left"/>
      <protection hidden="1"/>
    </xf>
    <xf numFmtId="166" fontId="12" fillId="0" borderId="0" xfId="0" applyNumberFormat="1" applyFont="1" applyProtection="1">
      <protection hidden="1"/>
    </xf>
    <xf numFmtId="0" fontId="6" fillId="0" borderId="0" xfId="0" applyFont="1" applyAlignment="1" applyProtection="1">
      <alignment vertical="center" wrapText="1"/>
      <protection hidden="1"/>
    </xf>
    <xf numFmtId="0" fontId="6" fillId="0" borderId="0" xfId="0" applyFont="1" applyAlignment="1" applyProtection="1">
      <alignment horizontal="left" vertical="center" wrapText="1"/>
      <protection hidden="1"/>
    </xf>
    <xf numFmtId="0" fontId="14" fillId="0" borderId="0" xfId="0" applyFont="1" applyProtection="1">
      <protection hidden="1"/>
    </xf>
    <xf numFmtId="10" fontId="14" fillId="0" borderId="1" xfId="0" applyNumberFormat="1" applyFont="1" applyBorder="1" applyAlignment="1" applyProtection="1">
      <alignment horizontal="right"/>
      <protection hidden="1"/>
    </xf>
    <xf numFmtId="0" fontId="21" fillId="0" borderId="0" xfId="0" applyFont="1" applyAlignment="1" applyProtection="1">
      <alignment horizontal="right"/>
      <protection hidden="1"/>
    </xf>
    <xf numFmtId="2" fontId="17" fillId="0" borderId="0" xfId="0" applyNumberFormat="1" applyFont="1" applyAlignment="1" applyProtection="1">
      <alignment horizontal="right" vertical="center" wrapText="1"/>
      <protection hidden="1"/>
    </xf>
    <xf numFmtId="0" fontId="6" fillId="0" borderId="0" xfId="0" applyFont="1" applyAlignment="1" applyProtection="1">
      <alignment horizontal="center" vertical="center" wrapText="1"/>
      <protection hidden="1"/>
    </xf>
    <xf numFmtId="0" fontId="26" fillId="0" borderId="0" xfId="0" applyFont="1" applyProtection="1">
      <protection hidden="1"/>
    </xf>
    <xf numFmtId="0" fontId="26" fillId="0" borderId="0" xfId="0" applyFont="1" applyAlignment="1" applyProtection="1">
      <alignment vertical="center" wrapText="1"/>
      <protection hidden="1"/>
    </xf>
    <xf numFmtId="0" fontId="7" fillId="0" borderId="0" xfId="0" applyFont="1" applyProtection="1">
      <protection hidden="1"/>
    </xf>
    <xf numFmtId="0" fontId="19" fillId="0" borderId="0" xfId="0" applyFont="1" applyProtection="1">
      <protection hidden="1"/>
    </xf>
    <xf numFmtId="43" fontId="6" fillId="0" borderId="0" xfId="1" applyFont="1" applyFill="1" applyProtection="1">
      <protection hidden="1"/>
    </xf>
    <xf numFmtId="0" fontId="26" fillId="0" borderId="0" xfId="0" applyFont="1" applyAlignment="1" applyProtection="1">
      <alignment horizontal="left"/>
      <protection hidden="1"/>
    </xf>
    <xf numFmtId="0" fontId="2" fillId="0" borderId="2" xfId="0" applyFont="1" applyBorder="1" applyProtection="1">
      <protection hidden="1"/>
    </xf>
    <xf numFmtId="0" fontId="0" fillId="0" borderId="2" xfId="0" applyBorder="1" applyProtection="1">
      <protection hidden="1"/>
    </xf>
    <xf numFmtId="0" fontId="11" fillId="0" borderId="2" xfId="0" applyFont="1" applyBorder="1" applyAlignment="1" applyProtection="1">
      <alignment horizontal="center"/>
      <protection hidden="1"/>
    </xf>
    <xf numFmtId="14" fontId="5" fillId="2" borderId="1" xfId="0" applyNumberFormat="1" applyFont="1" applyFill="1" applyBorder="1" applyAlignment="1" applyProtection="1">
      <alignment horizontal="center"/>
      <protection locked="0" hidden="1"/>
    </xf>
    <xf numFmtId="3" fontId="5" fillId="2" borderId="1" xfId="0" applyNumberFormat="1" applyFont="1" applyFill="1" applyBorder="1" applyAlignment="1" applyProtection="1">
      <alignment horizontal="right"/>
      <protection locked="0" hidden="1"/>
    </xf>
    <xf numFmtId="0" fontId="27" fillId="0" borderId="0" xfId="0" applyFont="1" applyProtection="1">
      <protection hidden="1"/>
    </xf>
    <xf numFmtId="165" fontId="28" fillId="0" borderId="0" xfId="1" applyNumberFormat="1" applyFont="1" applyFill="1" applyProtection="1">
      <protection hidden="1"/>
    </xf>
    <xf numFmtId="0" fontId="29" fillId="0" borderId="0" xfId="0" applyFont="1" applyProtection="1">
      <protection hidden="1"/>
    </xf>
    <xf numFmtId="0" fontId="30" fillId="0" borderId="0" xfId="0" applyFont="1" applyProtection="1">
      <protection hidden="1"/>
    </xf>
    <xf numFmtId="0" fontId="31" fillId="0" borderId="0" xfId="0" applyFont="1" applyProtection="1">
      <protection hidden="1"/>
    </xf>
    <xf numFmtId="166" fontId="32" fillId="0" borderId="0" xfId="0" applyNumberFormat="1" applyFont="1" applyProtection="1">
      <protection hidden="1"/>
    </xf>
    <xf numFmtId="0" fontId="32" fillId="0" borderId="0" xfId="0" applyFont="1" applyAlignment="1" applyProtection="1">
      <alignment horizontal="center"/>
      <protection hidden="1"/>
    </xf>
    <xf numFmtId="1" fontId="32" fillId="0" borderId="0" xfId="0" applyNumberFormat="1" applyFont="1" applyProtection="1">
      <protection hidden="1"/>
    </xf>
    <xf numFmtId="0" fontId="33" fillId="0" borderId="0" xfId="0" applyFont="1" applyProtection="1">
      <protection hidden="1"/>
    </xf>
    <xf numFmtId="0" fontId="30" fillId="0" borderId="2" xfId="0" applyFont="1" applyBorder="1" applyProtection="1">
      <protection hidden="1"/>
    </xf>
    <xf numFmtId="165" fontId="34" fillId="0" borderId="0" xfId="1" applyNumberFormat="1" applyFont="1" applyFill="1" applyProtection="1">
      <protection hidden="1"/>
    </xf>
    <xf numFmtId="43" fontId="34" fillId="0" borderId="0" xfId="1" applyFont="1" applyFill="1" applyProtection="1">
      <protection hidden="1"/>
    </xf>
    <xf numFmtId="43" fontId="30" fillId="0" borderId="0" xfId="1" applyFont="1" applyFill="1" applyProtection="1">
      <protection hidden="1"/>
    </xf>
    <xf numFmtId="3" fontId="5" fillId="0" borderId="0" xfId="0" applyNumberFormat="1" applyFont="1" applyAlignment="1" applyProtection="1">
      <alignment horizontal="right"/>
      <protection hidden="1"/>
    </xf>
    <xf numFmtId="10" fontId="14" fillId="0" borderId="0" xfId="0" applyNumberFormat="1" applyFont="1" applyAlignment="1" applyProtection="1">
      <alignment horizontal="right"/>
      <protection hidden="1"/>
    </xf>
    <xf numFmtId="0" fontId="14" fillId="0" borderId="1" xfId="0" applyFont="1" applyBorder="1" applyAlignment="1" applyProtection="1">
      <alignment horizontal="center" vertical="top" wrapText="1"/>
      <protection hidden="1"/>
    </xf>
    <xf numFmtId="0" fontId="2" fillId="0" borderId="0" xfId="0" applyFont="1" applyAlignment="1" applyProtection="1">
      <alignment vertical="top" wrapText="1"/>
      <protection hidden="1"/>
    </xf>
    <xf numFmtId="0" fontId="6" fillId="0" borderId="0" xfId="0" applyFont="1" applyAlignment="1" applyProtection="1">
      <alignment vertical="top" wrapText="1"/>
      <protection hidden="1"/>
    </xf>
    <xf numFmtId="0" fontId="5" fillId="2" borderId="1" xfId="0" applyFont="1" applyFill="1" applyBorder="1" applyAlignment="1" applyProtection="1">
      <alignment horizontal="center" vertical="top" wrapText="1"/>
      <protection locked="0" hidden="1"/>
    </xf>
    <xf numFmtId="0" fontId="2" fillId="0" borderId="0" xfId="0" applyFont="1" applyAlignment="1" applyProtection="1">
      <alignment horizontal="center"/>
      <protection hidden="1"/>
    </xf>
    <xf numFmtId="0" fontId="32" fillId="0" borderId="0" xfId="0" applyFont="1" applyAlignment="1" applyProtection="1">
      <alignment horizontal="left"/>
      <protection hidden="1"/>
    </xf>
    <xf numFmtId="0" fontId="2" fillId="0" borderId="0" xfId="0" applyFont="1" applyAlignment="1" applyProtection="1">
      <alignment horizontal="center" vertical="top" wrapText="1"/>
      <protection hidden="1"/>
    </xf>
    <xf numFmtId="0" fontId="5" fillId="0" borderId="1" xfId="0" applyFont="1" applyBorder="1" applyAlignment="1" applyProtection="1">
      <alignment horizontal="center" vertical="top" wrapText="1"/>
      <protection hidden="1"/>
    </xf>
    <xf numFmtId="0" fontId="32" fillId="0" borderId="0" xfId="0" applyFont="1" applyProtection="1">
      <protection hidden="1"/>
    </xf>
    <xf numFmtId="0" fontId="12" fillId="0" borderId="0" xfId="0" applyFont="1" applyAlignment="1" applyProtection="1">
      <alignment horizontal="center"/>
      <protection hidden="1"/>
    </xf>
    <xf numFmtId="0" fontId="5" fillId="0" borderId="0" xfId="0" applyFont="1" applyAlignment="1" applyProtection="1">
      <alignment horizontal="center" vertical="top" wrapText="1"/>
      <protection hidden="1"/>
    </xf>
    <xf numFmtId="0" fontId="36" fillId="0" borderId="0" xfId="0" applyFont="1" applyProtection="1">
      <protection hidden="1"/>
    </xf>
    <xf numFmtId="0" fontId="16" fillId="0" borderId="0" xfId="2" applyAlignment="1" applyProtection="1">
      <protection hidden="1"/>
    </xf>
    <xf numFmtId="0" fontId="35" fillId="0" borderId="0" xfId="0" applyFont="1" applyProtection="1">
      <protection hidden="1"/>
    </xf>
    <xf numFmtId="9" fontId="11" fillId="0" borderId="0" xfId="0" applyNumberFormat="1" applyFont="1" applyProtection="1">
      <protection hidden="1"/>
    </xf>
    <xf numFmtId="0" fontId="14" fillId="0" borderId="0" xfId="0" applyFont="1" applyAlignment="1" applyProtection="1">
      <alignment vertical="center" wrapText="1"/>
      <protection hidden="1"/>
    </xf>
    <xf numFmtId="0" fontId="33" fillId="0" borderId="0" xfId="0" applyFont="1" applyAlignment="1" applyProtection="1">
      <alignment horizontal="center" vertical="center" wrapText="1"/>
      <protection hidden="1"/>
    </xf>
    <xf numFmtId="10" fontId="18" fillId="0" borderId="0" xfId="0" applyNumberFormat="1" applyFont="1" applyAlignment="1" applyProtection="1">
      <alignment horizontal="center"/>
      <protection hidden="1"/>
    </xf>
    <xf numFmtId="0" fontId="6" fillId="0" borderId="0" xfId="0" applyFont="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6" fillId="0" borderId="0" xfId="0" applyFont="1" applyAlignment="1" applyProtection="1">
      <alignment vertical="center" wrapText="1"/>
      <protection hidden="1"/>
    </xf>
    <xf numFmtId="0" fontId="5" fillId="0" borderId="0" xfId="0" applyFont="1" applyAlignment="1" applyProtection="1">
      <alignment horizontal="left" vertical="center" wrapText="1"/>
      <protection hidden="1"/>
    </xf>
    <xf numFmtId="0" fontId="29" fillId="0" borderId="0" xfId="0" applyFont="1" applyAlignment="1" applyProtection="1">
      <alignment horizontal="center" vertical="center" wrapText="1"/>
      <protection hidden="1"/>
    </xf>
    <xf numFmtId="43" fontId="6" fillId="0" borderId="0" xfId="1" applyFont="1" applyFill="1" applyBorder="1" applyAlignment="1" applyProtection="1">
      <alignment horizontal="left" vertical="center" wrapText="1"/>
      <protection hidden="1"/>
    </xf>
    <xf numFmtId="164" fontId="5" fillId="2" borderId="9" xfId="0" applyNumberFormat="1" applyFont="1" applyFill="1" applyBorder="1" applyAlignment="1" applyProtection="1">
      <alignment horizontal="center" vertical="center" wrapText="1"/>
      <protection locked="0" hidden="1"/>
    </xf>
    <xf numFmtId="164" fontId="5" fillId="2" borderId="10" xfId="0" applyNumberFormat="1" applyFont="1" applyFill="1" applyBorder="1" applyAlignment="1" applyProtection="1">
      <alignment horizontal="center" vertical="center" wrapText="1"/>
      <protection locked="0" hidden="1"/>
    </xf>
    <xf numFmtId="3" fontId="5" fillId="2" borderId="9" xfId="0" applyNumberFormat="1" applyFont="1" applyFill="1" applyBorder="1" applyAlignment="1" applyProtection="1">
      <alignment horizontal="center" vertical="center" wrapText="1"/>
      <protection locked="0" hidden="1"/>
    </xf>
    <xf numFmtId="3" fontId="5" fillId="2" borderId="10" xfId="0" applyNumberFormat="1" applyFont="1" applyFill="1" applyBorder="1" applyAlignment="1" applyProtection="1">
      <alignment horizontal="center" vertical="center" wrapText="1"/>
      <protection locked="0" hidden="1"/>
    </xf>
    <xf numFmtId="0" fontId="11" fillId="0" borderId="0" xfId="0" applyFont="1" applyAlignment="1" applyProtection="1">
      <alignment textRotation="90"/>
      <protection hidden="1"/>
    </xf>
    <xf numFmtId="0" fontId="11" fillId="0" borderId="0" xfId="0" applyFont="1" applyProtection="1">
      <protection hidden="1"/>
    </xf>
    <xf numFmtId="0" fontId="5" fillId="2" borderId="1" xfId="0" applyFont="1" applyFill="1" applyBorder="1" applyProtection="1">
      <protection locked="0" hidden="1"/>
    </xf>
    <xf numFmtId="0" fontId="5" fillId="2" borderId="9" xfId="0" applyFont="1" applyFill="1" applyBorder="1" applyProtection="1">
      <protection locked="0" hidden="1"/>
    </xf>
    <xf numFmtId="0" fontId="5" fillId="2" borderId="11" xfId="0" applyFont="1" applyFill="1" applyBorder="1" applyProtection="1">
      <protection locked="0" hidden="1"/>
    </xf>
    <xf numFmtId="0" fontId="5" fillId="2" borderId="10" xfId="0" applyFont="1" applyFill="1" applyBorder="1" applyProtection="1">
      <protection locked="0" hidden="1"/>
    </xf>
    <xf numFmtId="0" fontId="11" fillId="0" borderId="0" xfId="0" applyFont="1" applyAlignment="1" applyProtection="1">
      <alignment horizontal="center" textRotation="90"/>
      <protection hidden="1"/>
    </xf>
    <xf numFmtId="0" fontId="11" fillId="0" borderId="0" xfId="0" applyFont="1" applyAlignment="1" applyProtection="1">
      <alignment horizontal="center"/>
      <protection hidden="1"/>
    </xf>
    <xf numFmtId="0" fontId="0" fillId="0" borderId="2" xfId="0" applyBorder="1" applyProtection="1">
      <protection hidden="1"/>
    </xf>
    <xf numFmtId="0" fontId="5" fillId="2" borderId="9" xfId="0" applyFont="1" applyFill="1" applyBorder="1" applyAlignment="1" applyProtection="1">
      <alignment horizontal="left"/>
      <protection locked="0" hidden="1"/>
    </xf>
    <xf numFmtId="0" fontId="5" fillId="2" borderId="11" xfId="0" applyFont="1" applyFill="1" applyBorder="1" applyAlignment="1" applyProtection="1">
      <alignment horizontal="left"/>
      <protection locked="0" hidden="1"/>
    </xf>
    <xf numFmtId="0" fontId="5" fillId="2" borderId="10" xfId="0" applyFont="1" applyFill="1" applyBorder="1" applyAlignment="1" applyProtection="1">
      <alignment horizontal="left"/>
      <protection locked="0" hidden="1"/>
    </xf>
    <xf numFmtId="0" fontId="6" fillId="0" borderId="0" xfId="0" applyFont="1" applyAlignment="1" applyProtection="1">
      <alignment vertical="top" wrapText="1"/>
      <protection hidden="1"/>
    </xf>
    <xf numFmtId="0" fontId="5" fillId="0" borderId="0" xfId="0" applyFont="1" applyAlignment="1" applyProtection="1">
      <alignment vertical="top" wrapText="1"/>
      <protection hidden="1"/>
    </xf>
    <xf numFmtId="0" fontId="2" fillId="0" borderId="0" xfId="0" applyFont="1" applyAlignment="1" applyProtection="1">
      <alignment horizontal="center" vertical="top" wrapText="1"/>
      <protection hidden="1"/>
    </xf>
    <xf numFmtId="0" fontId="5" fillId="0" borderId="3" xfId="0" applyFont="1" applyBorder="1" applyAlignment="1" applyProtection="1">
      <alignment horizontal="center" vertical="center" readingOrder="1"/>
      <protection hidden="1"/>
    </xf>
    <xf numFmtId="0" fontId="5" fillId="0" borderId="4" xfId="0" applyFont="1" applyBorder="1" applyAlignment="1" applyProtection="1">
      <alignment horizontal="center" vertical="center" readingOrder="1"/>
      <protection hidden="1"/>
    </xf>
    <xf numFmtId="0" fontId="5" fillId="0" borderId="5" xfId="0" applyFont="1" applyBorder="1" applyAlignment="1" applyProtection="1">
      <alignment horizontal="center" vertical="center" readingOrder="1"/>
      <protection hidden="1"/>
    </xf>
    <xf numFmtId="0" fontId="5" fillId="0" borderId="6" xfId="0" applyFont="1" applyBorder="1" applyAlignment="1" applyProtection="1">
      <alignment horizontal="center" vertical="center" readingOrder="1"/>
      <protection hidden="1"/>
    </xf>
    <xf numFmtId="0" fontId="5" fillId="0" borderId="7" xfId="0" applyFont="1" applyBorder="1" applyAlignment="1" applyProtection="1">
      <alignment horizontal="center" vertical="center" readingOrder="1"/>
      <protection hidden="1"/>
    </xf>
    <xf numFmtId="0" fontId="5" fillId="0" borderId="8" xfId="0" applyFont="1" applyBorder="1" applyAlignment="1" applyProtection="1">
      <alignment horizontal="center" vertical="center" readingOrder="1"/>
      <protection hidden="1"/>
    </xf>
    <xf numFmtId="0" fontId="5" fillId="2" borderId="9" xfId="2" applyFont="1" applyFill="1" applyBorder="1" applyAlignment="1" applyProtection="1">
      <protection locked="0" hidden="1"/>
    </xf>
    <xf numFmtId="0" fontId="6" fillId="0" borderId="12" xfId="0" applyFont="1" applyBorder="1" applyAlignment="1" applyProtection="1">
      <alignment horizontal="center"/>
      <protection hidden="1"/>
    </xf>
    <xf numFmtId="0" fontId="6" fillId="0" borderId="13" xfId="0" applyFont="1" applyBorder="1" applyAlignment="1" applyProtection="1">
      <alignment horizontal="center"/>
      <protection hidden="1"/>
    </xf>
  </cellXfs>
  <cellStyles count="3">
    <cellStyle name="Komma" xfId="1" builtinId="3"/>
    <cellStyle name="Link" xfId="2" builtinId="8"/>
    <cellStyle name="Standard" xfId="0" builtinId="0"/>
  </cellStyles>
  <dxfs count="17">
    <dxf>
      <fill>
        <patternFill>
          <bgColor indexed="10"/>
        </patternFill>
      </fill>
    </dxf>
    <dxf>
      <font>
        <condense val="0"/>
        <extend val="0"/>
        <color indexed="9"/>
      </font>
    </dxf>
    <dxf>
      <font>
        <condense val="0"/>
        <extend val="0"/>
        <color indexed="9"/>
      </font>
    </dxf>
    <dxf>
      <font>
        <condense val="0"/>
        <extend val="0"/>
        <color indexed="9"/>
      </font>
      <fill>
        <patternFill>
          <bgColor indexed="9"/>
        </patternFill>
      </fill>
      <border>
        <left/>
        <right/>
        <top/>
        <bottom/>
      </border>
    </dxf>
    <dxf>
      <font>
        <condense val="0"/>
        <extend val="0"/>
        <color indexed="9"/>
      </font>
    </dxf>
    <dxf>
      <font>
        <b/>
        <i val="0"/>
        <color auto="1"/>
      </font>
      <fill>
        <patternFill>
          <bgColor rgb="FF92D050"/>
        </patternFill>
      </fill>
    </dxf>
    <dxf>
      <font>
        <b/>
        <i val="0"/>
      </font>
      <fill>
        <patternFill>
          <bgColor rgb="FFFFFF00"/>
        </patternFill>
      </fill>
    </dxf>
    <dxf>
      <font>
        <b/>
        <i val="0"/>
      </font>
      <fill>
        <patternFill>
          <bgColor theme="9" tint="-0.24994659260841701"/>
        </patternFill>
      </fill>
    </dxf>
    <dxf>
      <font>
        <b/>
        <i val="0"/>
        <color auto="1"/>
      </font>
      <fill>
        <patternFill>
          <bgColor rgb="FF92D050"/>
        </patternFill>
      </fill>
    </dxf>
    <dxf>
      <font>
        <b/>
        <i val="0"/>
      </font>
      <fill>
        <patternFill>
          <bgColor rgb="FFFFFF00"/>
        </patternFill>
      </fill>
    </dxf>
    <dxf>
      <font>
        <b/>
        <i val="0"/>
      </font>
      <fill>
        <patternFill>
          <bgColor theme="9" tint="-0.24994659260841701"/>
        </patternFill>
      </fill>
    </dxf>
    <dxf>
      <font>
        <b/>
        <i val="0"/>
        <color auto="1"/>
      </font>
      <fill>
        <patternFill>
          <bgColor rgb="FF92D050"/>
        </patternFill>
      </fill>
    </dxf>
    <dxf>
      <font>
        <b/>
        <i val="0"/>
      </font>
      <fill>
        <patternFill>
          <bgColor rgb="FFFFFF00"/>
        </patternFill>
      </fill>
    </dxf>
    <dxf>
      <font>
        <b/>
        <i val="0"/>
      </font>
      <fill>
        <patternFill>
          <bgColor theme="9" tint="-0.24994659260841701"/>
        </patternFill>
      </fill>
    </dxf>
    <dxf>
      <font>
        <b/>
        <i val="0"/>
        <color auto="1"/>
      </font>
      <fill>
        <patternFill>
          <bgColor rgb="FF92D050"/>
        </patternFill>
      </fill>
    </dxf>
    <dxf>
      <font>
        <b/>
        <i val="0"/>
      </font>
      <fill>
        <patternFill>
          <bgColor rgb="FFFFFF00"/>
        </patternFill>
      </fill>
    </dxf>
    <dxf>
      <font>
        <b/>
        <i val="0"/>
      </font>
      <fill>
        <patternFill>
          <bgColor theme="9"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9525</xdr:rowOff>
    </xdr:from>
    <xdr:to>
      <xdr:col>1</xdr:col>
      <xdr:colOff>1943100</xdr:colOff>
      <xdr:row>5</xdr:row>
      <xdr:rowOff>19050</xdr:rowOff>
    </xdr:to>
    <xdr:pic>
      <xdr:nvPicPr>
        <xdr:cNvPr id="2176" name="Picture 128" descr="Logo_mittel[1]">
          <a:extLst>
            <a:ext uri="{FF2B5EF4-FFF2-40B4-BE49-F238E27FC236}">
              <a16:creationId xmlns:a16="http://schemas.microsoft.com/office/drawing/2014/main" id="{00000000-0008-0000-0000-000080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 y="171450"/>
          <a:ext cx="2333625" cy="80962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0</xdr:col>
          <xdr:colOff>209550</xdr:colOff>
          <xdr:row>169</xdr:row>
          <xdr:rowOff>133350</xdr:rowOff>
        </xdr:from>
        <xdr:to>
          <xdr:col>1</xdr:col>
          <xdr:colOff>95250</xdr:colOff>
          <xdr:row>171</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170</xdr:row>
          <xdr:rowOff>133350</xdr:rowOff>
        </xdr:from>
        <xdr:to>
          <xdr:col>1</xdr:col>
          <xdr:colOff>95250</xdr:colOff>
          <xdr:row>172</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95250</xdr:rowOff>
        </xdr:from>
        <xdr:to>
          <xdr:col>5</xdr:col>
          <xdr:colOff>285750</xdr:colOff>
          <xdr:row>28</xdr:row>
          <xdr:rowOff>57150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25</xdr:row>
          <xdr:rowOff>19050</xdr:rowOff>
        </xdr:from>
        <xdr:to>
          <xdr:col>7</xdr:col>
          <xdr:colOff>285750</xdr:colOff>
          <xdr:row>27</xdr:row>
          <xdr:rowOff>57150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27</xdr:row>
          <xdr:rowOff>95250</xdr:rowOff>
        </xdr:from>
        <xdr:to>
          <xdr:col>7</xdr:col>
          <xdr:colOff>285750</xdr:colOff>
          <xdr:row>29</xdr:row>
          <xdr:rowOff>57150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25</xdr:row>
          <xdr:rowOff>19050</xdr:rowOff>
        </xdr:from>
        <xdr:to>
          <xdr:col>5</xdr:col>
          <xdr:colOff>285750</xdr:colOff>
          <xdr:row>27</xdr:row>
          <xdr:rowOff>57150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168</xdr:row>
          <xdr:rowOff>114300</xdr:rowOff>
        </xdr:from>
        <xdr:to>
          <xdr:col>1</xdr:col>
          <xdr:colOff>95250</xdr:colOff>
          <xdr:row>170</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172</xdr:row>
          <xdr:rowOff>133350</xdr:rowOff>
        </xdr:from>
        <xdr:to>
          <xdr:col>1</xdr:col>
          <xdr:colOff>95250</xdr:colOff>
          <xdr:row>174</xdr:row>
          <xdr:rowOff>19050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171</xdr:row>
          <xdr:rowOff>133350</xdr:rowOff>
        </xdr:from>
        <xdr:to>
          <xdr:col>1</xdr:col>
          <xdr:colOff>95250</xdr:colOff>
          <xdr:row>173</xdr:row>
          <xdr:rowOff>19050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98</xdr:row>
          <xdr:rowOff>57150</xdr:rowOff>
        </xdr:from>
        <xdr:to>
          <xdr:col>5</xdr:col>
          <xdr:colOff>285750</xdr:colOff>
          <xdr:row>100</xdr:row>
          <xdr:rowOff>19050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98</xdr:row>
          <xdr:rowOff>57150</xdr:rowOff>
        </xdr:from>
        <xdr:to>
          <xdr:col>7</xdr:col>
          <xdr:colOff>285750</xdr:colOff>
          <xdr:row>100</xdr:row>
          <xdr:rowOff>19050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102</xdr:row>
          <xdr:rowOff>57150</xdr:rowOff>
        </xdr:from>
        <xdr:to>
          <xdr:col>5</xdr:col>
          <xdr:colOff>285750</xdr:colOff>
          <xdr:row>104</xdr:row>
          <xdr:rowOff>19050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102</xdr:row>
          <xdr:rowOff>57150</xdr:rowOff>
        </xdr:from>
        <xdr:to>
          <xdr:col>7</xdr:col>
          <xdr:colOff>285750</xdr:colOff>
          <xdr:row>104</xdr:row>
          <xdr:rowOff>19050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104</xdr:row>
          <xdr:rowOff>57150</xdr:rowOff>
        </xdr:from>
        <xdr:to>
          <xdr:col>5</xdr:col>
          <xdr:colOff>285750</xdr:colOff>
          <xdr:row>106</xdr:row>
          <xdr:rowOff>19050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104</xdr:row>
          <xdr:rowOff>57150</xdr:rowOff>
        </xdr:from>
        <xdr:to>
          <xdr:col>7</xdr:col>
          <xdr:colOff>285750</xdr:colOff>
          <xdr:row>106</xdr:row>
          <xdr:rowOff>19050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106</xdr:row>
          <xdr:rowOff>57150</xdr:rowOff>
        </xdr:from>
        <xdr:to>
          <xdr:col>5</xdr:col>
          <xdr:colOff>285750</xdr:colOff>
          <xdr:row>108</xdr:row>
          <xdr:rowOff>19050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106</xdr:row>
          <xdr:rowOff>57150</xdr:rowOff>
        </xdr:from>
        <xdr:to>
          <xdr:col>7</xdr:col>
          <xdr:colOff>285750</xdr:colOff>
          <xdr:row>108</xdr:row>
          <xdr:rowOff>19050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94</xdr:row>
          <xdr:rowOff>0</xdr:rowOff>
        </xdr:from>
        <xdr:to>
          <xdr:col>5</xdr:col>
          <xdr:colOff>285750</xdr:colOff>
          <xdr:row>95</xdr:row>
          <xdr:rowOff>57150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96</xdr:row>
          <xdr:rowOff>57150</xdr:rowOff>
        </xdr:from>
        <xdr:to>
          <xdr:col>5</xdr:col>
          <xdr:colOff>285750</xdr:colOff>
          <xdr:row>98</xdr:row>
          <xdr:rowOff>19050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96</xdr:row>
          <xdr:rowOff>57150</xdr:rowOff>
        </xdr:from>
        <xdr:to>
          <xdr:col>7</xdr:col>
          <xdr:colOff>285750</xdr:colOff>
          <xdr:row>98</xdr:row>
          <xdr:rowOff>19050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94</xdr:row>
          <xdr:rowOff>0</xdr:rowOff>
        </xdr:from>
        <xdr:to>
          <xdr:col>7</xdr:col>
          <xdr:colOff>285750</xdr:colOff>
          <xdr:row>95</xdr:row>
          <xdr:rowOff>57150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112</xdr:row>
          <xdr:rowOff>57150</xdr:rowOff>
        </xdr:from>
        <xdr:to>
          <xdr:col>5</xdr:col>
          <xdr:colOff>285750</xdr:colOff>
          <xdr:row>114</xdr:row>
          <xdr:rowOff>38100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112</xdr:row>
          <xdr:rowOff>57150</xdr:rowOff>
        </xdr:from>
        <xdr:to>
          <xdr:col>7</xdr:col>
          <xdr:colOff>304800</xdr:colOff>
          <xdr:row>114</xdr:row>
          <xdr:rowOff>38100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116</xdr:row>
          <xdr:rowOff>57150</xdr:rowOff>
        </xdr:from>
        <xdr:to>
          <xdr:col>5</xdr:col>
          <xdr:colOff>285750</xdr:colOff>
          <xdr:row>118</xdr:row>
          <xdr:rowOff>19050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116</xdr:row>
          <xdr:rowOff>57150</xdr:rowOff>
        </xdr:from>
        <xdr:to>
          <xdr:col>7</xdr:col>
          <xdr:colOff>285750</xdr:colOff>
          <xdr:row>118</xdr:row>
          <xdr:rowOff>19050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152</xdr:row>
          <xdr:rowOff>95250</xdr:rowOff>
        </xdr:from>
        <xdr:to>
          <xdr:col>5</xdr:col>
          <xdr:colOff>38100</xdr:colOff>
          <xdr:row>154</xdr:row>
          <xdr:rowOff>19050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152</xdr:row>
          <xdr:rowOff>95250</xdr:rowOff>
        </xdr:from>
        <xdr:to>
          <xdr:col>7</xdr:col>
          <xdr:colOff>114300</xdr:colOff>
          <xdr:row>154</xdr:row>
          <xdr:rowOff>19050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26</xdr:row>
          <xdr:rowOff>95250</xdr:rowOff>
        </xdr:from>
        <xdr:to>
          <xdr:col>7</xdr:col>
          <xdr:colOff>285750</xdr:colOff>
          <xdr:row>28</xdr:row>
          <xdr:rowOff>57150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35</xdr:row>
          <xdr:rowOff>133350</xdr:rowOff>
        </xdr:from>
        <xdr:to>
          <xdr:col>8</xdr:col>
          <xdr:colOff>38100</xdr:colOff>
          <xdr:row>37</xdr:row>
          <xdr:rowOff>57150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34</xdr:row>
          <xdr:rowOff>114300</xdr:rowOff>
        </xdr:from>
        <xdr:to>
          <xdr:col>8</xdr:col>
          <xdr:colOff>38100</xdr:colOff>
          <xdr:row>36</xdr:row>
          <xdr:rowOff>57150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33</xdr:row>
          <xdr:rowOff>19050</xdr:rowOff>
        </xdr:from>
        <xdr:to>
          <xdr:col>8</xdr:col>
          <xdr:colOff>38100</xdr:colOff>
          <xdr:row>35</xdr:row>
          <xdr:rowOff>57150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finanzen@swissunihockey.ch"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V226"/>
  <sheetViews>
    <sheetView showGridLines="0" tabSelected="1" zoomScale="150" zoomScaleNormal="150" workbookViewId="0">
      <selection activeCell="I3" sqref="I3"/>
    </sheetView>
  </sheetViews>
  <sheetFormatPr baseColWidth="10" defaultColWidth="11.42578125" defaultRowHeight="12.75" x14ac:dyDescent="0.2"/>
  <cols>
    <col min="1" max="1" width="6.28515625" style="2" customWidth="1"/>
    <col min="2" max="2" width="30.140625" style="2" customWidth="1"/>
    <col min="3" max="3" width="12.28515625" style="2" customWidth="1"/>
    <col min="4" max="4" width="4.7109375" style="2" customWidth="1"/>
    <col min="5" max="5" width="12.28515625" style="2" customWidth="1"/>
    <col min="6" max="6" width="4.7109375" style="2" customWidth="1"/>
    <col min="7" max="7" width="12.28515625" style="2" customWidth="1"/>
    <col min="8" max="8" width="4.7109375" style="2" customWidth="1"/>
    <col min="9" max="9" width="12.28515625" style="2" customWidth="1"/>
    <col min="10" max="10" width="4.7109375" style="54" customWidth="1"/>
    <col min="11" max="11" width="1.42578125" style="2" customWidth="1"/>
    <col min="12" max="12" width="3.42578125" style="11" customWidth="1"/>
    <col min="13" max="13" width="1.140625" style="2" customWidth="1"/>
    <col min="14" max="14" width="3.28515625" style="2" customWidth="1"/>
    <col min="15" max="15" width="0.7109375" style="51" customWidth="1"/>
    <col min="16" max="17" width="11.42578125" style="54"/>
    <col min="18" max="18" width="11.42578125" style="51"/>
    <col min="19" max="16384" width="11.42578125" style="2"/>
  </cols>
  <sheetData>
    <row r="1" spans="1:16" x14ac:dyDescent="0.2">
      <c r="A1" s="1"/>
      <c r="L1" s="2"/>
    </row>
    <row r="2" spans="1:16" ht="23.25" x14ac:dyDescent="0.35">
      <c r="A2" s="1"/>
      <c r="B2" s="3"/>
      <c r="D2" s="77" t="s">
        <v>129</v>
      </c>
      <c r="I2" s="5"/>
      <c r="L2" s="100" t="s">
        <v>7</v>
      </c>
      <c r="N2" s="94" t="s">
        <v>6</v>
      </c>
    </row>
    <row r="3" spans="1:16" ht="10.5" customHeight="1" thickBot="1" x14ac:dyDescent="0.45">
      <c r="A3" s="1"/>
      <c r="B3" s="3"/>
      <c r="C3" s="4"/>
      <c r="L3" s="100"/>
      <c r="N3" s="94"/>
    </row>
    <row r="4" spans="1:16" ht="9" customHeight="1" x14ac:dyDescent="0.2">
      <c r="A4" s="6"/>
      <c r="B4" s="3"/>
      <c r="D4" s="109" t="s">
        <v>130</v>
      </c>
      <c r="E4" s="110"/>
      <c r="F4" s="110"/>
      <c r="G4" s="110"/>
      <c r="H4" s="110"/>
      <c r="I4" s="111"/>
      <c r="L4" s="101"/>
      <c r="N4" s="95"/>
    </row>
    <row r="5" spans="1:16" ht="12.75" customHeight="1" thickBot="1" x14ac:dyDescent="0.25">
      <c r="A5" s="7"/>
      <c r="B5" s="3"/>
      <c r="D5" s="112"/>
      <c r="E5" s="113"/>
      <c r="F5" s="113"/>
      <c r="G5" s="113"/>
      <c r="H5" s="113"/>
      <c r="I5" s="114"/>
      <c r="L5" s="101"/>
      <c r="N5" s="95"/>
    </row>
    <row r="6" spans="1:16" ht="9" customHeight="1" x14ac:dyDescent="0.2">
      <c r="A6" s="7"/>
      <c r="B6" s="3"/>
      <c r="C6" s="8"/>
      <c r="L6" s="101"/>
      <c r="N6" s="95"/>
    </row>
    <row r="7" spans="1:16" ht="126.75" customHeight="1" x14ac:dyDescent="0.25">
      <c r="A7" s="9" t="s">
        <v>4</v>
      </c>
      <c r="B7" s="10"/>
      <c r="L7" s="101"/>
      <c r="N7" s="95"/>
    </row>
    <row r="8" spans="1:16" ht="11.25" customHeight="1" x14ac:dyDescent="0.2">
      <c r="A8" s="3"/>
      <c r="B8" s="3"/>
    </row>
    <row r="9" spans="1:16" ht="15.75" customHeight="1" x14ac:dyDescent="0.25">
      <c r="A9" s="12" t="s">
        <v>5</v>
      </c>
      <c r="B9" s="3"/>
      <c r="E9" s="13" t="str">
        <f>IF(J9=0,"","Données du club incomplètes")</f>
        <v>Données du club incomplètes</v>
      </c>
      <c r="G9" s="13"/>
      <c r="J9" s="54">
        <f>SUM(J11:J25)</f>
        <v>7</v>
      </c>
      <c r="L9" s="2"/>
      <c r="N9" s="11"/>
    </row>
    <row r="10" spans="1:16" ht="8.25" customHeight="1" x14ac:dyDescent="0.2">
      <c r="A10" s="3"/>
      <c r="B10" s="3"/>
    </row>
    <row r="11" spans="1:16" ht="12.75" customHeight="1" x14ac:dyDescent="0.2">
      <c r="A11" s="15" t="s">
        <v>8</v>
      </c>
      <c r="B11" s="15"/>
      <c r="C11" s="96"/>
      <c r="D11" s="96"/>
      <c r="E11" s="96"/>
      <c r="F11" s="96"/>
      <c r="G11" s="96"/>
      <c r="H11" s="96"/>
      <c r="J11" s="55">
        <f>IF(C11="",1,0)</f>
        <v>1</v>
      </c>
      <c r="L11" s="11">
        <v>1</v>
      </c>
      <c r="N11" s="16"/>
      <c r="P11" s="55"/>
    </row>
    <row r="12" spans="1:16" ht="3.75" customHeight="1" x14ac:dyDescent="0.2">
      <c r="A12" s="15"/>
      <c r="B12" s="15"/>
    </row>
    <row r="13" spans="1:16" ht="12.75" customHeight="1" x14ac:dyDescent="0.2">
      <c r="A13" s="15" t="s">
        <v>9</v>
      </c>
      <c r="B13" s="15"/>
      <c r="C13" s="97"/>
      <c r="D13" s="98"/>
      <c r="E13" s="98"/>
      <c r="F13" s="98"/>
      <c r="G13" s="98"/>
      <c r="H13" s="99"/>
      <c r="J13" s="55">
        <f>IF(C13="",1,0)</f>
        <v>1</v>
      </c>
      <c r="L13" s="11">
        <v>2</v>
      </c>
      <c r="N13" s="16"/>
      <c r="P13" s="55"/>
    </row>
    <row r="14" spans="1:16" ht="12.75" customHeight="1" x14ac:dyDescent="0.2">
      <c r="A14" s="15"/>
      <c r="B14" s="15"/>
      <c r="C14" s="97"/>
      <c r="D14" s="98"/>
      <c r="E14" s="98"/>
      <c r="F14" s="98"/>
      <c r="G14" s="98"/>
      <c r="H14" s="99"/>
    </row>
    <row r="15" spans="1:16" ht="3.75" customHeight="1" x14ac:dyDescent="0.2">
      <c r="A15" s="15"/>
      <c r="B15" s="15"/>
    </row>
    <row r="16" spans="1:16" ht="12.75" customHeight="1" x14ac:dyDescent="0.2">
      <c r="A16" s="15" t="s">
        <v>10</v>
      </c>
      <c r="B16" s="15"/>
      <c r="C16" s="97"/>
      <c r="D16" s="98"/>
      <c r="E16" s="98"/>
      <c r="F16" s="98"/>
      <c r="G16" s="98"/>
      <c r="H16" s="99"/>
      <c r="J16" s="55">
        <f>IF(C16="",1,0)</f>
        <v>1</v>
      </c>
      <c r="L16" s="11">
        <v>3</v>
      </c>
      <c r="N16" s="16"/>
      <c r="P16" s="55"/>
    </row>
    <row r="17" spans="1:16" ht="3.75" customHeight="1" x14ac:dyDescent="0.2">
      <c r="A17" s="15"/>
      <c r="B17" s="15"/>
      <c r="C17" s="17"/>
      <c r="D17" s="17"/>
      <c r="E17" s="17"/>
      <c r="F17" s="17"/>
      <c r="G17" s="17"/>
      <c r="H17" s="17"/>
    </row>
    <row r="18" spans="1:16" ht="12.75" customHeight="1" x14ac:dyDescent="0.2">
      <c r="A18" s="15" t="s">
        <v>11</v>
      </c>
      <c r="B18" s="15"/>
      <c r="C18" s="97"/>
      <c r="D18" s="98"/>
      <c r="E18" s="98"/>
      <c r="F18" s="98"/>
      <c r="G18" s="98"/>
      <c r="H18" s="99"/>
      <c r="J18" s="55">
        <f>IF(C18="",1,0)</f>
        <v>1</v>
      </c>
      <c r="L18" s="11">
        <v>4</v>
      </c>
      <c r="N18" s="16"/>
      <c r="P18" s="55"/>
    </row>
    <row r="19" spans="1:16" ht="12.75" customHeight="1" x14ac:dyDescent="0.2">
      <c r="A19" s="15"/>
      <c r="B19" s="15"/>
      <c r="C19" s="97"/>
      <c r="D19" s="98"/>
      <c r="E19" s="98"/>
      <c r="F19" s="98"/>
      <c r="G19" s="98"/>
      <c r="H19" s="99"/>
    </row>
    <row r="20" spans="1:16" ht="3.75" customHeight="1" x14ac:dyDescent="0.2">
      <c r="A20" s="15"/>
      <c r="B20" s="15"/>
    </row>
    <row r="21" spans="1:16" ht="12.75" customHeight="1" x14ac:dyDescent="0.2">
      <c r="A21" s="15" t="s">
        <v>12</v>
      </c>
      <c r="B21" s="15"/>
      <c r="C21" s="97"/>
      <c r="D21" s="99"/>
      <c r="E21" s="116" t="s">
        <v>13</v>
      </c>
      <c r="F21" s="117"/>
      <c r="G21" s="97"/>
      <c r="H21" s="99"/>
      <c r="J21" s="55">
        <f>IF(C21="",IF(G21="",1,0),0)</f>
        <v>1</v>
      </c>
      <c r="L21" s="11">
        <v>5</v>
      </c>
      <c r="N21" s="16"/>
      <c r="P21" s="55"/>
    </row>
    <row r="22" spans="1:16" ht="3.75" customHeight="1" x14ac:dyDescent="0.2">
      <c r="A22" s="15"/>
      <c r="B22" s="15"/>
    </row>
    <row r="23" spans="1:16" ht="12.75" customHeight="1" x14ac:dyDescent="0.2">
      <c r="A23" s="15" t="s">
        <v>14</v>
      </c>
      <c r="B23" s="15"/>
      <c r="C23" s="97"/>
      <c r="D23" s="99"/>
      <c r="E23" s="18"/>
      <c r="G23" s="18"/>
      <c r="J23" s="55">
        <f>IF(C23="",1,0)</f>
        <v>1</v>
      </c>
      <c r="N23" s="11"/>
      <c r="P23" s="55"/>
    </row>
    <row r="24" spans="1:16" ht="3.75" customHeight="1" x14ac:dyDescent="0.2">
      <c r="A24" s="15"/>
      <c r="B24" s="15"/>
    </row>
    <row r="25" spans="1:16" ht="12.75" customHeight="1" x14ac:dyDescent="0.2">
      <c r="A25" s="15" t="s">
        <v>16</v>
      </c>
      <c r="B25" s="15"/>
      <c r="C25" s="115"/>
      <c r="D25" s="98"/>
      <c r="E25" s="98"/>
      <c r="F25" s="98"/>
      <c r="G25" s="98"/>
      <c r="H25" s="99"/>
      <c r="J25" s="55">
        <f>IF(C25="",1,0)</f>
        <v>1</v>
      </c>
      <c r="L25" s="11">
        <v>6</v>
      </c>
      <c r="N25" s="16"/>
      <c r="P25" s="55"/>
    </row>
    <row r="26" spans="1:16" ht="7.5" customHeight="1" x14ac:dyDescent="0.2">
      <c r="A26" s="15"/>
      <c r="B26" s="15"/>
      <c r="L26" s="2"/>
    </row>
    <row r="27" spans="1:16" ht="12" customHeight="1" x14ac:dyDescent="0.2">
      <c r="A27" s="15" t="s">
        <v>15</v>
      </c>
      <c r="B27" s="15"/>
      <c r="E27" s="19" t="s">
        <v>127</v>
      </c>
      <c r="F27" s="15"/>
      <c r="G27" s="19" t="s">
        <v>126</v>
      </c>
      <c r="L27" s="11">
        <v>7</v>
      </c>
      <c r="N27" s="16"/>
    </row>
    <row r="28" spans="1:16" ht="12" customHeight="1" x14ac:dyDescent="0.2">
      <c r="A28" s="15"/>
      <c r="B28" s="15"/>
      <c r="E28" s="19" t="s">
        <v>17</v>
      </c>
      <c r="F28" s="15"/>
      <c r="G28" s="19" t="s">
        <v>18</v>
      </c>
    </row>
    <row r="29" spans="1:16" ht="12" customHeight="1" x14ac:dyDescent="0.2">
      <c r="A29" s="15"/>
      <c r="B29" s="15"/>
      <c r="E29" s="15"/>
      <c r="F29" s="15"/>
      <c r="G29" s="19" t="s">
        <v>19</v>
      </c>
    </row>
    <row r="30" spans="1:16" ht="12" customHeight="1" x14ac:dyDescent="0.2">
      <c r="A30" s="15"/>
      <c r="B30" s="15"/>
      <c r="E30" s="15"/>
      <c r="F30" s="15"/>
      <c r="G30" s="19"/>
    </row>
    <row r="31" spans="1:16" ht="15.75" x14ac:dyDescent="0.25">
      <c r="A31" s="12" t="s">
        <v>20</v>
      </c>
      <c r="B31" s="20"/>
      <c r="E31" s="13" t="str">
        <f>IF(E40=0,"Les données sont incomplètes","")</f>
        <v>Les données sont incomplètes</v>
      </c>
      <c r="I31" s="3"/>
    </row>
    <row r="32" spans="1:16" ht="6" customHeight="1" x14ac:dyDescent="0.2">
      <c r="A32" s="3"/>
      <c r="B32" s="3"/>
    </row>
    <row r="33" spans="1:14" ht="12" customHeight="1" x14ac:dyDescent="0.2">
      <c r="A33" s="107"/>
      <c r="B33" s="107"/>
      <c r="C33" s="66" t="s">
        <v>21</v>
      </c>
      <c r="D33" s="21"/>
      <c r="E33" s="66" t="s">
        <v>22</v>
      </c>
      <c r="F33" s="21"/>
      <c r="G33" s="66" t="s">
        <v>23</v>
      </c>
      <c r="L33" s="11">
        <v>8</v>
      </c>
      <c r="N33" s="16"/>
    </row>
    <row r="34" spans="1:14" ht="6.75" customHeight="1" x14ac:dyDescent="0.2">
      <c r="A34" s="67"/>
      <c r="B34" s="67"/>
      <c r="C34" s="67"/>
      <c r="E34" s="67"/>
    </row>
    <row r="35" spans="1:14" ht="12.75" customHeight="1" x14ac:dyDescent="0.2">
      <c r="A35" s="106" t="s">
        <v>29</v>
      </c>
      <c r="B35" s="106"/>
      <c r="C35" s="69"/>
      <c r="D35" s="70"/>
      <c r="E35" s="69"/>
      <c r="F35" s="70"/>
      <c r="G35" s="2" t="s">
        <v>24</v>
      </c>
      <c r="H35" s="3"/>
      <c r="J35" s="71"/>
    </row>
    <row r="36" spans="1:14" ht="12.75" customHeight="1" x14ac:dyDescent="0.2">
      <c r="A36" s="106" t="s">
        <v>30</v>
      </c>
      <c r="B36" s="106"/>
      <c r="C36" s="69"/>
      <c r="D36" s="72"/>
      <c r="E36" s="69"/>
      <c r="F36" s="70"/>
      <c r="G36" s="2" t="s">
        <v>25</v>
      </c>
      <c r="J36" s="71"/>
    </row>
    <row r="37" spans="1:14" ht="12.75" customHeight="1" x14ac:dyDescent="0.2">
      <c r="A37" s="68"/>
      <c r="B37" s="68"/>
      <c r="C37" s="108"/>
      <c r="D37" s="108"/>
      <c r="E37" s="108"/>
      <c r="F37" s="108"/>
      <c r="G37" s="2" t="s">
        <v>26</v>
      </c>
      <c r="J37" s="71"/>
    </row>
    <row r="38" spans="1:14" ht="12.75" customHeight="1" x14ac:dyDescent="0.2">
      <c r="A38" s="106" t="s">
        <v>28</v>
      </c>
      <c r="B38" s="106"/>
      <c r="C38" s="73">
        <f>SUM(C35:C36)</f>
        <v>0</v>
      </c>
      <c r="D38" s="72"/>
      <c r="E38" s="73">
        <f>SUM(E35:E36)</f>
        <v>0</v>
      </c>
      <c r="F38" s="70"/>
      <c r="J38" s="71"/>
      <c r="L38" s="11">
        <v>9</v>
      </c>
      <c r="N38" s="16"/>
    </row>
    <row r="39" spans="1:14" ht="6" customHeight="1" x14ac:dyDescent="0.2">
      <c r="A39" s="68"/>
      <c r="B39" s="68"/>
      <c r="C39" s="67"/>
      <c r="D39" s="67"/>
      <c r="E39" s="72"/>
      <c r="F39" s="21"/>
      <c r="J39" s="74"/>
      <c r="L39" s="75"/>
    </row>
    <row r="40" spans="1:14" ht="12.75" customHeight="1" x14ac:dyDescent="0.2">
      <c r="A40" s="68"/>
      <c r="B40" s="68"/>
      <c r="C40" s="106" t="s">
        <v>27</v>
      </c>
      <c r="D40" s="106"/>
      <c r="E40" s="73">
        <f>C38+E38</f>
        <v>0</v>
      </c>
      <c r="F40" s="21"/>
      <c r="L40" s="11">
        <v>10</v>
      </c>
      <c r="N40" s="16"/>
    </row>
    <row r="41" spans="1:14" ht="6" customHeight="1" x14ac:dyDescent="0.2">
      <c r="A41" s="68"/>
      <c r="B41" s="68"/>
      <c r="C41" s="68"/>
      <c r="D41" s="68"/>
      <c r="E41" s="76"/>
      <c r="F41" s="21"/>
    </row>
    <row r="42" spans="1:14" ht="6" customHeight="1" x14ac:dyDescent="0.2">
      <c r="A42" s="68"/>
      <c r="B42" s="68"/>
      <c r="C42" s="68"/>
      <c r="D42" s="68"/>
      <c r="E42" s="76"/>
      <c r="F42" s="21"/>
    </row>
    <row r="43" spans="1:14" ht="6" customHeight="1" x14ac:dyDescent="0.2">
      <c r="A43" s="68"/>
      <c r="B43" s="68"/>
      <c r="C43" s="68"/>
      <c r="D43" s="68"/>
      <c r="E43" s="76"/>
      <c r="F43" s="21"/>
    </row>
    <row r="44" spans="1:14" ht="6" customHeight="1" x14ac:dyDescent="0.2">
      <c r="A44" s="68"/>
      <c r="B44" s="68"/>
      <c r="C44" s="68"/>
      <c r="D44" s="68"/>
      <c r="E44" s="76"/>
      <c r="F44" s="21"/>
    </row>
    <row r="45" spans="1:14" ht="6" customHeight="1" x14ac:dyDescent="0.2">
      <c r="A45" s="68"/>
      <c r="B45" s="68"/>
      <c r="C45" s="68"/>
      <c r="D45" s="68"/>
      <c r="E45" s="76"/>
      <c r="F45" s="21"/>
    </row>
    <row r="46" spans="1:14" ht="18" x14ac:dyDescent="0.25">
      <c r="A46" s="9" t="s">
        <v>31</v>
      </c>
      <c r="B46" s="3"/>
    </row>
    <row r="47" spans="1:14" x14ac:dyDescent="0.2">
      <c r="A47" s="3"/>
      <c r="B47" s="3"/>
    </row>
    <row r="48" spans="1:14" ht="15.75" x14ac:dyDescent="0.25">
      <c r="A48" s="12" t="s">
        <v>32</v>
      </c>
      <c r="B48" s="20"/>
      <c r="E48" s="13"/>
      <c r="L48" s="2"/>
    </row>
    <row r="49" spans="1:21" ht="6.75" customHeight="1" x14ac:dyDescent="0.25">
      <c r="A49" s="12"/>
      <c r="B49" s="20"/>
      <c r="G49" s="15"/>
    </row>
    <row r="50" spans="1:21" ht="12.75" customHeight="1" x14ac:dyDescent="0.25">
      <c r="A50" s="12"/>
      <c r="B50" s="20"/>
      <c r="G50" s="15" t="s">
        <v>33</v>
      </c>
      <c r="I50" s="49"/>
      <c r="J50" s="54">
        <f>IF(I50=0,1,0)</f>
        <v>1</v>
      </c>
      <c r="L50" s="11">
        <v>11</v>
      </c>
      <c r="N50" s="16"/>
      <c r="S50" s="14"/>
      <c r="T50" s="14"/>
      <c r="U50" s="14"/>
    </row>
    <row r="51" spans="1:21" ht="9" customHeight="1" x14ac:dyDescent="0.25">
      <c r="A51" s="20"/>
      <c r="B51" s="20"/>
      <c r="J51" s="14"/>
      <c r="S51" s="14"/>
      <c r="T51" s="14"/>
      <c r="U51" s="14"/>
    </row>
    <row r="52" spans="1:21" ht="22.5" customHeight="1" x14ac:dyDescent="0.25">
      <c r="A52" s="22"/>
      <c r="B52" s="20"/>
      <c r="E52" s="23" t="s">
        <v>128</v>
      </c>
      <c r="F52" s="15"/>
      <c r="G52" s="23" t="s">
        <v>131</v>
      </c>
      <c r="H52" s="24"/>
      <c r="I52" s="23" t="s">
        <v>132</v>
      </c>
      <c r="J52" s="14"/>
      <c r="P52" s="61"/>
      <c r="S52" s="14"/>
      <c r="T52" s="14"/>
      <c r="U52" s="14"/>
    </row>
    <row r="53" spans="1:21" ht="12.75" customHeight="1" x14ac:dyDescent="0.2">
      <c r="A53" s="15" t="s">
        <v>36</v>
      </c>
      <c r="B53" s="26"/>
      <c r="D53" s="80"/>
      <c r="E53" s="50"/>
      <c r="F53" s="80"/>
      <c r="G53" s="50"/>
      <c r="H53" s="80"/>
      <c r="I53" s="50"/>
      <c r="J53" s="14">
        <v>1</v>
      </c>
      <c r="L53" s="11">
        <v>12</v>
      </c>
      <c r="N53" s="16"/>
      <c r="S53" s="25"/>
      <c r="T53" s="14"/>
      <c r="U53" s="14"/>
    </row>
    <row r="54" spans="1:21" ht="12.75" customHeight="1" x14ac:dyDescent="0.2">
      <c r="A54" s="15" t="s">
        <v>35</v>
      </c>
      <c r="B54" s="26"/>
      <c r="D54" s="80"/>
      <c r="E54" s="50"/>
      <c r="F54" s="80"/>
      <c r="G54" s="50"/>
      <c r="H54" s="80"/>
      <c r="I54" s="50"/>
      <c r="J54" s="14">
        <v>1</v>
      </c>
      <c r="L54" s="11">
        <v>13</v>
      </c>
      <c r="N54" s="16"/>
      <c r="S54" s="25"/>
      <c r="T54" s="14"/>
      <c r="U54" s="14"/>
    </row>
    <row r="55" spans="1:21" ht="12.75" customHeight="1" x14ac:dyDescent="0.2">
      <c r="A55" s="15" t="s">
        <v>34</v>
      </c>
      <c r="B55" s="26"/>
      <c r="E55" s="27">
        <v>0</v>
      </c>
      <c r="F55" s="28"/>
      <c r="G55" s="27">
        <v>0</v>
      </c>
      <c r="H55" s="5"/>
      <c r="I55" s="27">
        <v>0</v>
      </c>
      <c r="J55" s="14"/>
      <c r="L55" s="11">
        <v>14</v>
      </c>
      <c r="N55" s="16"/>
      <c r="P55" s="61"/>
      <c r="Q55" s="62"/>
      <c r="R55" s="52"/>
      <c r="S55" s="25"/>
      <c r="T55" s="14"/>
      <c r="U55" s="14"/>
    </row>
    <row r="56" spans="1:21" ht="15" hidden="1" customHeight="1" x14ac:dyDescent="0.2">
      <c r="A56" s="15"/>
      <c r="B56" s="26"/>
      <c r="H56" s="11"/>
      <c r="I56" s="29"/>
      <c r="P56" s="61"/>
      <c r="Q56" s="63"/>
      <c r="R56" s="52"/>
      <c r="S56" s="25"/>
      <c r="T56" s="14"/>
      <c r="U56" s="14"/>
    </row>
    <row r="57" spans="1:21" ht="15" hidden="1" customHeight="1" x14ac:dyDescent="0.2">
      <c r="A57" s="3"/>
      <c r="B57" s="3"/>
      <c r="C57" s="3"/>
      <c r="D57" s="3"/>
      <c r="E57" s="3"/>
      <c r="F57" s="3"/>
      <c r="G57" s="3"/>
      <c r="H57" s="3"/>
      <c r="I57" s="3"/>
      <c r="K57" s="3"/>
      <c r="L57" s="3"/>
      <c r="M57" s="3"/>
      <c r="N57" s="3"/>
      <c r="P57" s="61"/>
      <c r="R57" s="52"/>
      <c r="S57" s="30"/>
    </row>
    <row r="58" spans="1:21" ht="15" hidden="1" customHeight="1" x14ac:dyDescent="0.2">
      <c r="A58" s="3"/>
      <c r="B58" s="3"/>
      <c r="C58" s="3"/>
      <c r="D58" s="3"/>
      <c r="E58" s="3"/>
      <c r="F58" s="3"/>
      <c r="G58" s="3"/>
      <c r="H58" s="3"/>
      <c r="I58" s="3"/>
      <c r="K58" s="3"/>
      <c r="L58" s="3"/>
      <c r="M58" s="3"/>
      <c r="N58" s="3"/>
      <c r="P58" s="61"/>
      <c r="Q58" s="61"/>
      <c r="R58" s="52"/>
      <c r="S58" s="30"/>
    </row>
    <row r="59" spans="1:21" ht="9" customHeight="1" x14ac:dyDescent="0.2">
      <c r="A59" s="3"/>
      <c r="B59" s="3"/>
      <c r="C59" s="3"/>
      <c r="D59" s="3"/>
      <c r="E59" s="3"/>
      <c r="F59" s="3"/>
      <c r="G59" s="3"/>
      <c r="H59" s="3"/>
    </row>
    <row r="60" spans="1:21" ht="27" customHeight="1" x14ac:dyDescent="0.2">
      <c r="A60" s="19"/>
      <c r="B60" s="15"/>
      <c r="G60" s="15"/>
      <c r="H60" s="15"/>
      <c r="I60" s="15"/>
      <c r="P60" s="59"/>
      <c r="Q60" s="59"/>
      <c r="R60" s="53"/>
    </row>
    <row r="61" spans="1:21" ht="15.75" x14ac:dyDescent="0.25">
      <c r="A61" s="12" t="s">
        <v>37</v>
      </c>
      <c r="B61" s="20"/>
      <c r="L61" s="2"/>
    </row>
    <row r="62" spans="1:21" ht="9.75" customHeight="1" x14ac:dyDescent="0.2">
      <c r="A62" s="3"/>
      <c r="B62" s="3"/>
    </row>
    <row r="63" spans="1:21" ht="22.5" customHeight="1" x14ac:dyDescent="0.2">
      <c r="A63" s="3"/>
      <c r="B63" s="3"/>
      <c r="E63" s="23" t="str">
        <f>E52</f>
        <v>Comptes
2024/25</v>
      </c>
      <c r="G63" s="23" t="str">
        <f>G52</f>
        <v>Comptes
2025/26</v>
      </c>
      <c r="I63" s="23" t="str">
        <f>I52</f>
        <v>Budget        2026/27</v>
      </c>
    </row>
    <row r="64" spans="1:21" ht="9.75" customHeight="1" x14ac:dyDescent="0.2">
      <c r="A64" s="3"/>
      <c r="B64" s="3"/>
    </row>
    <row r="65" spans="1:14" ht="12.75" customHeight="1" x14ac:dyDescent="0.2">
      <c r="A65" s="81" t="s">
        <v>38</v>
      </c>
      <c r="B65" s="81"/>
      <c r="J65" s="2"/>
      <c r="L65" s="2"/>
    </row>
    <row r="66" spans="1:14" ht="12.75" customHeight="1" x14ac:dyDescent="0.2">
      <c r="A66" s="86" t="s">
        <v>45</v>
      </c>
      <c r="B66" s="86"/>
      <c r="E66" s="50"/>
      <c r="F66" s="32">
        <f>+E66/($E$72+0.000001)</f>
        <v>0</v>
      </c>
      <c r="G66" s="50"/>
      <c r="H66" s="32">
        <f>+G66/($G$72+0.000001)</f>
        <v>0</v>
      </c>
      <c r="I66" s="50"/>
      <c r="J66" s="56">
        <f>+I66/(I$65+0.0001)</f>
        <v>0</v>
      </c>
      <c r="L66" s="11">
        <v>15</v>
      </c>
      <c r="N66" s="16"/>
    </row>
    <row r="67" spans="1:14" ht="12.75" customHeight="1" x14ac:dyDescent="0.2">
      <c r="A67" s="86" t="s">
        <v>44</v>
      </c>
      <c r="B67" s="86"/>
      <c r="E67" s="50"/>
      <c r="F67" s="32">
        <f>+E67/($E$72+0.000001)</f>
        <v>0</v>
      </c>
      <c r="G67" s="50"/>
      <c r="H67" s="32">
        <f>+G67/($G$72+0.000001)</f>
        <v>0</v>
      </c>
      <c r="I67" s="50"/>
      <c r="J67" s="56">
        <f>+I67/(I$65+0.0001)</f>
        <v>0</v>
      </c>
      <c r="L67" s="11">
        <f>+L66+1</f>
        <v>16</v>
      </c>
      <c r="N67" s="16"/>
    </row>
    <row r="68" spans="1:14" ht="12.75" customHeight="1" x14ac:dyDescent="0.2">
      <c r="A68" s="84" t="s">
        <v>43</v>
      </c>
      <c r="B68" s="84"/>
      <c r="C68" s="84"/>
      <c r="E68" s="50"/>
      <c r="F68" s="32">
        <f>+E68/($E$72+0.000001)</f>
        <v>0</v>
      </c>
      <c r="G68" s="50"/>
      <c r="H68" s="32">
        <f>+G68/($G$72+0.000001)</f>
        <v>0</v>
      </c>
      <c r="I68" s="50"/>
      <c r="J68" s="56">
        <f>+I68/(I$65+0.0001)</f>
        <v>0</v>
      </c>
      <c r="L68" s="11">
        <f>+L67+1</f>
        <v>17</v>
      </c>
      <c r="N68" s="16"/>
    </row>
    <row r="69" spans="1:14" ht="12.75" customHeight="1" x14ac:dyDescent="0.2">
      <c r="A69" s="84" t="s">
        <v>42</v>
      </c>
      <c r="B69" s="84"/>
      <c r="C69" s="84"/>
      <c r="E69" s="50"/>
      <c r="F69" s="32">
        <f>+E69/($E$72+0.000001)</f>
        <v>0</v>
      </c>
      <c r="G69" s="50"/>
      <c r="H69" s="32">
        <f>+G69/($G$72+0.000001)</f>
        <v>0</v>
      </c>
      <c r="I69" s="50"/>
      <c r="J69" s="56">
        <f>+I69/(I$65+0.0001)</f>
        <v>0</v>
      </c>
      <c r="L69" s="11">
        <f>+L68+1</f>
        <v>18</v>
      </c>
      <c r="N69" s="16"/>
    </row>
    <row r="70" spans="1:14" ht="12.75" customHeight="1" x14ac:dyDescent="0.2">
      <c r="A70" s="86" t="s">
        <v>41</v>
      </c>
      <c r="B70" s="86"/>
      <c r="E70" s="50"/>
      <c r="F70" s="32">
        <f>+E70/($E$72+0.000001)</f>
        <v>0</v>
      </c>
      <c r="G70" s="50"/>
      <c r="H70" s="32">
        <f>+G70/($G$72+0.000001)</f>
        <v>0</v>
      </c>
      <c r="I70" s="50"/>
      <c r="J70" s="56">
        <f>+I70/(I$65+0.0001)</f>
        <v>0</v>
      </c>
      <c r="L70" s="11">
        <f>+L69+1</f>
        <v>19</v>
      </c>
      <c r="N70" s="16"/>
    </row>
    <row r="71" spans="1:14" ht="6" customHeight="1" x14ac:dyDescent="0.2">
      <c r="A71" s="33"/>
      <c r="B71" s="33"/>
      <c r="J71" s="2"/>
      <c r="L71" s="2"/>
    </row>
    <row r="72" spans="1:14" ht="12.75" customHeight="1" x14ac:dyDescent="0.2">
      <c r="A72" s="86" t="s">
        <v>35</v>
      </c>
      <c r="B72" s="86"/>
      <c r="E72" s="27">
        <f>SUM(E66:E70)</f>
        <v>0</v>
      </c>
      <c r="F72" s="32">
        <f>+E72/($E$72+0.000001)</f>
        <v>0</v>
      </c>
      <c r="G72" s="27">
        <f>SUM(G66:G70)</f>
        <v>0</v>
      </c>
      <c r="H72" s="32">
        <f>+G72/($G$72+0.000001)</f>
        <v>0</v>
      </c>
      <c r="I72" s="27">
        <f>SUM(I66:I70)</f>
        <v>0</v>
      </c>
      <c r="J72" s="56">
        <f>+I72/(I$65+0.0001)</f>
        <v>0</v>
      </c>
      <c r="L72" s="11">
        <v>20</v>
      </c>
      <c r="N72" s="16"/>
    </row>
    <row r="73" spans="1:14" ht="12.75" customHeight="1" x14ac:dyDescent="0.2">
      <c r="A73" s="33"/>
      <c r="B73" s="33"/>
      <c r="J73" s="56"/>
    </row>
    <row r="74" spans="1:14" ht="9.75" customHeight="1" x14ac:dyDescent="0.2">
      <c r="A74" s="15"/>
      <c r="B74" s="15"/>
      <c r="E74" s="15"/>
      <c r="F74" s="15"/>
      <c r="G74" s="15"/>
      <c r="H74" s="15"/>
      <c r="I74" s="15"/>
      <c r="L74" s="2"/>
    </row>
    <row r="75" spans="1:14" ht="12.75" customHeight="1" x14ac:dyDescent="0.2">
      <c r="A75" s="81" t="s">
        <v>39</v>
      </c>
      <c r="B75" s="81"/>
      <c r="E75" s="15"/>
      <c r="F75" s="15"/>
      <c r="G75" s="15"/>
      <c r="H75" s="15"/>
      <c r="I75" s="15"/>
      <c r="L75" s="2"/>
    </row>
    <row r="76" spans="1:14" ht="12.75" customHeight="1" x14ac:dyDescent="0.2">
      <c r="A76" s="86" t="s">
        <v>46</v>
      </c>
      <c r="B76" s="86"/>
      <c r="E76" s="50"/>
      <c r="F76" s="32">
        <f>+E76/(E$87+0.0001)</f>
        <v>0</v>
      </c>
      <c r="G76" s="50"/>
      <c r="H76" s="32">
        <f t="shared" ref="H76:H85" si="0">+G76/(G$87+0.0001)</f>
        <v>0</v>
      </c>
      <c r="I76" s="50"/>
      <c r="J76" s="56">
        <f t="shared" ref="J76:J85" si="1">+I76/(I$75+0.0001)</f>
        <v>0</v>
      </c>
      <c r="L76" s="11">
        <v>21</v>
      </c>
      <c r="N76" s="16"/>
    </row>
    <row r="77" spans="1:14" ht="12.75" customHeight="1" x14ac:dyDescent="0.2">
      <c r="A77" s="86" t="s">
        <v>47</v>
      </c>
      <c r="B77" s="86"/>
      <c r="E77" s="50"/>
      <c r="F77" s="32">
        <f t="shared" ref="F77:F85" si="2">+E77/(E$87+0.0001)</f>
        <v>0</v>
      </c>
      <c r="G77" s="50"/>
      <c r="H77" s="32">
        <f t="shared" si="0"/>
        <v>0</v>
      </c>
      <c r="I77" s="50"/>
      <c r="J77" s="56">
        <f t="shared" si="1"/>
        <v>0</v>
      </c>
      <c r="L77" s="11">
        <f>+L76+1</f>
        <v>22</v>
      </c>
      <c r="N77" s="16"/>
    </row>
    <row r="78" spans="1:14" ht="12.75" customHeight="1" x14ac:dyDescent="0.2">
      <c r="A78" s="86" t="s">
        <v>48</v>
      </c>
      <c r="B78" s="86"/>
      <c r="D78" s="14"/>
      <c r="E78" s="50"/>
      <c r="F78" s="32">
        <f t="shared" si="2"/>
        <v>0</v>
      </c>
      <c r="G78" s="50"/>
      <c r="H78" s="32">
        <f t="shared" si="0"/>
        <v>0</v>
      </c>
      <c r="I78" s="50"/>
      <c r="J78" s="56">
        <f t="shared" si="1"/>
        <v>0</v>
      </c>
      <c r="L78" s="11">
        <f t="shared" ref="L78:L85" si="3">+L77+1</f>
        <v>23</v>
      </c>
      <c r="N78" s="16"/>
    </row>
    <row r="79" spans="1:14" ht="12.75" customHeight="1" x14ac:dyDescent="0.2">
      <c r="A79" s="84" t="s">
        <v>49</v>
      </c>
      <c r="B79" s="84"/>
      <c r="C79" s="84"/>
      <c r="D79" s="14"/>
      <c r="E79" s="50"/>
      <c r="F79" s="32">
        <f t="shared" si="2"/>
        <v>0</v>
      </c>
      <c r="G79" s="50"/>
      <c r="H79" s="32">
        <f t="shared" si="0"/>
        <v>0</v>
      </c>
      <c r="I79" s="50"/>
      <c r="J79" s="56">
        <f t="shared" si="1"/>
        <v>0</v>
      </c>
      <c r="L79" s="11">
        <f t="shared" si="3"/>
        <v>24</v>
      </c>
      <c r="N79" s="16"/>
    </row>
    <row r="80" spans="1:14" ht="12.75" customHeight="1" x14ac:dyDescent="0.2">
      <c r="A80" s="86" t="s">
        <v>50</v>
      </c>
      <c r="B80" s="86"/>
      <c r="D80" s="14"/>
      <c r="E80" s="50"/>
      <c r="F80" s="32">
        <f t="shared" si="2"/>
        <v>0</v>
      </c>
      <c r="G80" s="50"/>
      <c r="H80" s="32">
        <f t="shared" si="0"/>
        <v>0</v>
      </c>
      <c r="I80" s="50"/>
      <c r="J80" s="56">
        <f t="shared" si="1"/>
        <v>0</v>
      </c>
      <c r="L80" s="11">
        <f t="shared" si="3"/>
        <v>25</v>
      </c>
      <c r="N80" s="16"/>
    </row>
    <row r="81" spans="1:14" ht="12.75" customHeight="1" x14ac:dyDescent="0.2">
      <c r="A81" s="84" t="s">
        <v>51</v>
      </c>
      <c r="B81" s="84"/>
      <c r="C81" s="84"/>
      <c r="D81" s="14"/>
      <c r="E81" s="50"/>
      <c r="F81" s="32">
        <f t="shared" si="2"/>
        <v>0</v>
      </c>
      <c r="G81" s="50"/>
      <c r="H81" s="32">
        <f t="shared" si="0"/>
        <v>0</v>
      </c>
      <c r="I81" s="50"/>
      <c r="J81" s="56">
        <f t="shared" si="1"/>
        <v>0</v>
      </c>
      <c r="L81" s="11">
        <f t="shared" si="3"/>
        <v>26</v>
      </c>
      <c r="N81" s="16"/>
    </row>
    <row r="82" spans="1:14" ht="12.75" customHeight="1" x14ac:dyDescent="0.2">
      <c r="A82" s="86" t="s">
        <v>52</v>
      </c>
      <c r="B82" s="86"/>
      <c r="D82" s="14"/>
      <c r="E82" s="50"/>
      <c r="F82" s="32">
        <f t="shared" si="2"/>
        <v>0</v>
      </c>
      <c r="G82" s="50"/>
      <c r="H82" s="32">
        <f>+G82/(G$87+0.0001)</f>
        <v>0</v>
      </c>
      <c r="I82" s="50"/>
      <c r="J82" s="56">
        <f t="shared" si="1"/>
        <v>0</v>
      </c>
      <c r="L82" s="11">
        <f t="shared" si="3"/>
        <v>27</v>
      </c>
      <c r="N82" s="16"/>
    </row>
    <row r="83" spans="1:14" ht="12.75" customHeight="1" x14ac:dyDescent="0.2">
      <c r="A83" s="86" t="s">
        <v>53</v>
      </c>
      <c r="B83" s="86"/>
      <c r="D83" s="14"/>
      <c r="E83" s="50"/>
      <c r="F83" s="32">
        <f t="shared" si="2"/>
        <v>0</v>
      </c>
      <c r="G83" s="50"/>
      <c r="H83" s="32">
        <f t="shared" si="0"/>
        <v>0</v>
      </c>
      <c r="I83" s="50"/>
      <c r="J83" s="56"/>
      <c r="L83" s="11">
        <f t="shared" si="3"/>
        <v>28</v>
      </c>
      <c r="N83" s="16"/>
    </row>
    <row r="84" spans="1:14" ht="12.75" customHeight="1" x14ac:dyDescent="0.2">
      <c r="A84" s="86" t="s">
        <v>54</v>
      </c>
      <c r="B84" s="86"/>
      <c r="D84" s="14"/>
      <c r="E84" s="50"/>
      <c r="F84" s="32">
        <f t="shared" si="2"/>
        <v>0</v>
      </c>
      <c r="G84" s="50"/>
      <c r="H84" s="32">
        <f>+G84/(G$87+0.0001)</f>
        <v>0</v>
      </c>
      <c r="I84" s="50"/>
      <c r="J84" s="56"/>
      <c r="L84" s="11">
        <f t="shared" si="3"/>
        <v>29</v>
      </c>
      <c r="N84" s="16"/>
    </row>
    <row r="85" spans="1:14" ht="12.75" customHeight="1" x14ac:dyDescent="0.2">
      <c r="A85" s="86" t="s">
        <v>55</v>
      </c>
      <c r="B85" s="86"/>
      <c r="E85" s="50"/>
      <c r="F85" s="32">
        <f t="shared" si="2"/>
        <v>0</v>
      </c>
      <c r="G85" s="50"/>
      <c r="H85" s="32">
        <f t="shared" si="0"/>
        <v>0</v>
      </c>
      <c r="I85" s="50"/>
      <c r="J85" s="56">
        <f t="shared" si="1"/>
        <v>0</v>
      </c>
      <c r="L85" s="11">
        <f t="shared" si="3"/>
        <v>30</v>
      </c>
      <c r="N85" s="16"/>
    </row>
    <row r="86" spans="1:14" ht="6" customHeight="1" x14ac:dyDescent="0.2">
      <c r="A86" s="33"/>
      <c r="B86" s="33"/>
      <c r="J86" s="2"/>
      <c r="L86" s="2"/>
    </row>
    <row r="87" spans="1:14" ht="12.75" customHeight="1" x14ac:dyDescent="0.2">
      <c r="A87" s="86" t="s">
        <v>36</v>
      </c>
      <c r="B87" s="86"/>
      <c r="E87" s="27">
        <f>SUM(E76:E85)</f>
        <v>0</v>
      </c>
      <c r="F87" s="32">
        <f>+E87/(E$87+0.0001)</f>
        <v>0</v>
      </c>
      <c r="G87" s="27">
        <f>SUM(G76:G85)</f>
        <v>0</v>
      </c>
      <c r="H87" s="32">
        <f>+G87/(G$87+0.0001)</f>
        <v>0</v>
      </c>
      <c r="I87" s="27">
        <f>SUM(I76:I85)</f>
        <v>0</v>
      </c>
      <c r="J87" s="56">
        <f>+I87/(I$65+0.0001)</f>
        <v>0</v>
      </c>
      <c r="L87" s="11">
        <v>31</v>
      </c>
      <c r="N87" s="16"/>
    </row>
    <row r="88" spans="1:14" ht="6.75" customHeight="1" x14ac:dyDescent="0.2">
      <c r="A88" s="33"/>
      <c r="B88" s="33"/>
      <c r="E88" s="64"/>
      <c r="F88" s="32"/>
      <c r="G88" s="64"/>
      <c r="H88" s="32"/>
      <c r="I88" s="64"/>
      <c r="J88" s="56"/>
    </row>
    <row r="89" spans="1:14" ht="12.75" customHeight="1" x14ac:dyDescent="0.2">
      <c r="A89" s="85" t="s">
        <v>40</v>
      </c>
      <c r="B89" s="85"/>
      <c r="C89" s="17"/>
      <c r="D89" s="17"/>
      <c r="E89" s="27">
        <f>+E72-E87</f>
        <v>0</v>
      </c>
      <c r="F89" s="32"/>
      <c r="G89" s="27">
        <f>+G72-G87</f>
        <v>0</v>
      </c>
      <c r="H89" s="32"/>
      <c r="I89" s="27">
        <f>+I72-I87</f>
        <v>0</v>
      </c>
      <c r="J89" s="56"/>
      <c r="L89" s="11">
        <v>32</v>
      </c>
      <c r="N89" s="16"/>
    </row>
    <row r="90" spans="1:14" ht="27.75" customHeight="1" x14ac:dyDescent="0.2">
      <c r="A90" s="33"/>
      <c r="B90" s="33"/>
      <c r="L90" s="2"/>
    </row>
    <row r="91" spans="1:14" ht="15.75" x14ac:dyDescent="0.25">
      <c r="A91" s="12" t="s">
        <v>56</v>
      </c>
      <c r="B91" s="3"/>
      <c r="C91" s="3"/>
      <c r="K91" s="54"/>
      <c r="L91" s="54"/>
      <c r="M91" s="54"/>
      <c r="N91" s="54"/>
    </row>
    <row r="92" spans="1:14" ht="3.75" customHeight="1" x14ac:dyDescent="0.25">
      <c r="A92" s="12"/>
      <c r="B92" s="3"/>
      <c r="C92" s="3"/>
    </row>
    <row r="93" spans="1:14" ht="2.25" customHeight="1" x14ac:dyDescent="0.2">
      <c r="B93" s="3"/>
      <c r="C93" s="3"/>
    </row>
    <row r="94" spans="1:14" ht="13.5" customHeight="1" x14ac:dyDescent="0.2">
      <c r="A94" s="31" t="str">
        <f>IF($G$79+$G$80&gt;10000,IF($G$82+$G$81&gt;10000,"Da sowohl die Lohnsumme als auch die Spesenentschädigung CHF 10'000 übersteigen, sind Spesenreglement und AHV-Abrechnung einzureichen","Da die Lohnsumme CHF 10'000 übersteigt, ist eine entsprechende AHV-Abrechnung einzureichen"),IF($G$81+$G$82&gt;10000,"Da die Gesamtsumme aller Spesenentschädigungen CHF 10'000 übersteigt, ist das Spesenreglement einzureichen",""))</f>
        <v/>
      </c>
      <c r="B94" s="3"/>
      <c r="C94" s="3"/>
      <c r="F94" s="13"/>
    </row>
    <row r="95" spans="1:14" x14ac:dyDescent="0.2">
      <c r="A95" s="15" t="s">
        <v>71</v>
      </c>
      <c r="B95" s="15"/>
      <c r="C95" s="15"/>
      <c r="F95" s="2" t="s">
        <v>0</v>
      </c>
      <c r="G95" s="2" t="s">
        <v>57</v>
      </c>
      <c r="I95" s="2" t="s">
        <v>58</v>
      </c>
      <c r="L95" s="11">
        <v>33</v>
      </c>
      <c r="N95" s="16"/>
    </row>
    <row r="96" spans="1:14" x14ac:dyDescent="0.2">
      <c r="A96" s="15" t="s">
        <v>72</v>
      </c>
      <c r="B96" s="15"/>
      <c r="C96" s="15"/>
      <c r="F96" s="13"/>
    </row>
    <row r="97" spans="1:14" ht="6" customHeight="1" x14ac:dyDescent="0.2">
      <c r="A97" s="15"/>
      <c r="B97" s="15"/>
      <c r="C97" s="15"/>
      <c r="I97" s="21"/>
    </row>
    <row r="98" spans="1:14" x14ac:dyDescent="0.2">
      <c r="A98" s="15" t="s">
        <v>73</v>
      </c>
      <c r="B98" s="15"/>
      <c r="C98" s="15"/>
      <c r="G98" s="2" t="s">
        <v>57</v>
      </c>
      <c r="I98" s="2" t="s">
        <v>58</v>
      </c>
      <c r="L98" s="11">
        <v>34</v>
      </c>
      <c r="N98" s="16"/>
    </row>
    <row r="99" spans="1:14" ht="6" customHeight="1" x14ac:dyDescent="0.2">
      <c r="A99" s="15"/>
      <c r="B99" s="15"/>
      <c r="C99" s="15"/>
      <c r="I99" s="21"/>
    </row>
    <row r="100" spans="1:14" x14ac:dyDescent="0.2">
      <c r="A100" s="15" t="s">
        <v>74</v>
      </c>
      <c r="B100" s="15"/>
      <c r="C100" s="15"/>
      <c r="G100" s="2" t="s">
        <v>57</v>
      </c>
      <c r="I100" s="2" t="s">
        <v>58</v>
      </c>
      <c r="L100" s="11">
        <v>35</v>
      </c>
      <c r="N100" s="16"/>
    </row>
    <row r="101" spans="1:14" ht="6" customHeight="1" x14ac:dyDescent="0.2">
      <c r="A101" s="15"/>
      <c r="B101" s="15"/>
      <c r="C101" s="15"/>
      <c r="I101" s="21"/>
    </row>
    <row r="102" spans="1:14" x14ac:dyDescent="0.2">
      <c r="A102" s="15" t="s">
        <v>75</v>
      </c>
      <c r="B102" s="15"/>
      <c r="C102" s="15"/>
      <c r="F102" s="90"/>
      <c r="G102" s="91"/>
      <c r="L102" s="11">
        <v>36</v>
      </c>
      <c r="N102" s="16"/>
    </row>
    <row r="103" spans="1:14" ht="6" customHeight="1" x14ac:dyDescent="0.2">
      <c r="A103" s="15"/>
      <c r="B103" s="15"/>
      <c r="C103" s="15"/>
      <c r="I103" s="21"/>
    </row>
    <row r="104" spans="1:14" x14ac:dyDescent="0.2">
      <c r="A104" s="15" t="s">
        <v>76</v>
      </c>
      <c r="B104" s="15"/>
      <c r="C104" s="15"/>
      <c r="G104" s="2" t="s">
        <v>57</v>
      </c>
      <c r="I104" s="2" t="s">
        <v>58</v>
      </c>
      <c r="L104" s="11">
        <v>37</v>
      </c>
      <c r="N104" s="16"/>
    </row>
    <row r="105" spans="1:14" ht="6" customHeight="1" x14ac:dyDescent="0.2">
      <c r="A105" s="15"/>
      <c r="B105" s="15"/>
      <c r="C105" s="15"/>
      <c r="I105" s="21"/>
    </row>
    <row r="106" spans="1:14" x14ac:dyDescent="0.2">
      <c r="A106" s="15" t="s">
        <v>77</v>
      </c>
      <c r="B106" s="15"/>
      <c r="C106" s="15"/>
      <c r="G106" s="2" t="s">
        <v>57</v>
      </c>
      <c r="I106" s="2" t="s">
        <v>58</v>
      </c>
      <c r="L106" s="11">
        <v>38</v>
      </c>
      <c r="N106" s="16"/>
    </row>
    <row r="107" spans="1:14" ht="6" customHeight="1" x14ac:dyDescent="0.2">
      <c r="A107" s="15"/>
      <c r="B107" s="15"/>
      <c r="C107" s="15"/>
      <c r="I107" s="21"/>
    </row>
    <row r="108" spans="1:14" x14ac:dyDescent="0.2">
      <c r="A108" s="15" t="s">
        <v>78</v>
      </c>
      <c r="B108" s="15"/>
      <c r="C108" s="15"/>
      <c r="G108" s="2" t="s">
        <v>57</v>
      </c>
      <c r="I108" s="2" t="s">
        <v>58</v>
      </c>
      <c r="L108" s="11">
        <v>39</v>
      </c>
      <c r="N108" s="16"/>
    </row>
    <row r="109" spans="1:14" ht="25.5" customHeight="1" x14ac:dyDescent="0.2">
      <c r="A109" s="15"/>
      <c r="B109" s="15"/>
      <c r="C109" s="15"/>
      <c r="I109" s="21"/>
    </row>
    <row r="110" spans="1:14" ht="15.75" x14ac:dyDescent="0.25">
      <c r="A110" s="12" t="s">
        <v>60</v>
      </c>
      <c r="B110" s="3"/>
      <c r="I110" s="21"/>
      <c r="L110" s="2"/>
    </row>
    <row r="111" spans="1:14" x14ac:dyDescent="0.2">
      <c r="A111" s="3"/>
      <c r="B111" s="3"/>
      <c r="I111" s="21"/>
    </row>
    <row r="112" spans="1:14" ht="12.75" customHeight="1" x14ac:dyDescent="0.2">
      <c r="A112" s="15" t="str">
        <f>IF(G65&gt;100000,"Le club réalise un chiffre d'affaires de plus de CHF 100 000. Il est obligatoire de répondre aux questions suivantes.","Le club réalise un chiffre d'affaires inférieur à CHF 100 000. Les questions suivantes sont facultatives.")</f>
        <v>Le club réalise un chiffre d'affaires inférieur à CHF 100 000. Les questions suivantes sont facultatives.</v>
      </c>
      <c r="B112" s="3"/>
      <c r="F112" s="11"/>
      <c r="G112" s="11"/>
      <c r="H112" s="11"/>
      <c r="I112" s="11"/>
      <c r="J112" s="57"/>
    </row>
    <row r="113" spans="1:22" ht="6.75" customHeight="1" x14ac:dyDescent="0.2">
      <c r="A113" s="15"/>
      <c r="B113" s="3"/>
      <c r="I113" s="21"/>
    </row>
    <row r="114" spans="1:22" ht="12.75" customHeight="1" x14ac:dyDescent="0.2">
      <c r="A114" s="15" t="s">
        <v>79</v>
      </c>
      <c r="B114" s="3"/>
      <c r="G114" s="2" t="s">
        <v>57</v>
      </c>
      <c r="I114" s="2" t="s">
        <v>58</v>
      </c>
      <c r="L114" s="11">
        <v>40</v>
      </c>
      <c r="N114" s="16"/>
    </row>
    <row r="115" spans="1:22" ht="6" customHeight="1" x14ac:dyDescent="0.2">
      <c r="A115" s="15"/>
      <c r="B115" s="3"/>
    </row>
    <row r="116" spans="1:22" ht="12.75" customHeight="1" x14ac:dyDescent="0.2">
      <c r="A116" s="15" t="s">
        <v>80</v>
      </c>
      <c r="B116" s="3"/>
      <c r="F116" s="92"/>
      <c r="G116" s="93"/>
      <c r="L116" s="11">
        <v>41</v>
      </c>
      <c r="N116" s="16"/>
    </row>
    <row r="117" spans="1:22" ht="6" customHeight="1" x14ac:dyDescent="0.2">
      <c r="A117" s="15"/>
      <c r="B117" s="3"/>
      <c r="I117" s="21"/>
    </row>
    <row r="118" spans="1:22" ht="12.75" customHeight="1" x14ac:dyDescent="0.2">
      <c r="A118" s="15" t="s">
        <v>81</v>
      </c>
      <c r="B118" s="3"/>
      <c r="G118" s="2" t="s">
        <v>57</v>
      </c>
      <c r="I118" s="2" t="s">
        <v>58</v>
      </c>
      <c r="L118" s="11">
        <v>42</v>
      </c>
      <c r="N118" s="16"/>
    </row>
    <row r="119" spans="1:22" ht="6" customHeight="1" x14ac:dyDescent="0.2">
      <c r="A119" s="15"/>
      <c r="B119" s="3"/>
      <c r="I119" s="21"/>
    </row>
    <row r="120" spans="1:22" ht="12.75" customHeight="1" x14ac:dyDescent="0.2">
      <c r="A120" s="15" t="s">
        <v>82</v>
      </c>
      <c r="F120" s="90"/>
      <c r="G120" s="91"/>
      <c r="L120" s="11">
        <v>43</v>
      </c>
      <c r="N120" s="16"/>
    </row>
    <row r="121" spans="1:22" x14ac:dyDescent="0.2">
      <c r="A121" s="35"/>
      <c r="B121" s="3"/>
      <c r="I121" s="21"/>
    </row>
    <row r="122" spans="1:22" x14ac:dyDescent="0.2">
      <c r="A122" s="35"/>
      <c r="B122" s="3"/>
      <c r="I122" s="21"/>
    </row>
    <row r="123" spans="1:22" x14ac:dyDescent="0.2">
      <c r="A123" s="35"/>
      <c r="B123" s="3"/>
      <c r="I123" s="21"/>
    </row>
    <row r="124" spans="1:22" ht="15.75" x14ac:dyDescent="0.25">
      <c r="A124" s="12" t="s">
        <v>59</v>
      </c>
      <c r="B124" s="20"/>
      <c r="E124" s="13"/>
      <c r="K124" s="11"/>
      <c r="M124" s="11"/>
      <c r="N124" s="11"/>
      <c r="R124" s="54"/>
      <c r="S124" s="54"/>
      <c r="T124" s="54"/>
      <c r="U124" s="54"/>
      <c r="V124" s="54"/>
    </row>
    <row r="125" spans="1:22" ht="9.75" customHeight="1" x14ac:dyDescent="0.2">
      <c r="A125" s="3"/>
      <c r="B125" s="3"/>
      <c r="R125" s="54"/>
      <c r="S125" s="54"/>
      <c r="T125" s="54"/>
      <c r="U125" s="54"/>
      <c r="V125" s="54"/>
    </row>
    <row r="126" spans="1:22" ht="22.5" customHeight="1" x14ac:dyDescent="0.2">
      <c r="A126" s="3"/>
      <c r="B126" s="3"/>
      <c r="E126" s="23" t="str">
        <f>E52</f>
        <v>Comptes
2024/25</v>
      </c>
      <c r="G126" s="23" t="str">
        <f>+G63</f>
        <v>Comptes
2025/26</v>
      </c>
      <c r="I126" s="23" t="s">
        <v>83</v>
      </c>
      <c r="R126" s="54"/>
      <c r="S126" s="54"/>
      <c r="T126" s="54"/>
      <c r="U126" s="54"/>
      <c r="V126" s="54"/>
    </row>
    <row r="127" spans="1:22" ht="9.75" customHeight="1" x14ac:dyDescent="0.2">
      <c r="A127" s="3"/>
      <c r="B127" s="3"/>
      <c r="R127" s="54"/>
      <c r="S127" s="54"/>
      <c r="T127" s="54"/>
      <c r="U127" s="54"/>
      <c r="V127" s="54"/>
    </row>
    <row r="128" spans="1:22" ht="12.75" customHeight="1" x14ac:dyDescent="0.2">
      <c r="A128" s="81" t="s">
        <v>84</v>
      </c>
      <c r="B128" s="81"/>
      <c r="J128" s="2"/>
      <c r="L128" s="2"/>
      <c r="R128" s="54"/>
      <c r="S128" s="54"/>
      <c r="T128" s="54"/>
      <c r="U128" s="54"/>
      <c r="V128" s="54"/>
    </row>
    <row r="129" spans="1:22" ht="12.75" customHeight="1" x14ac:dyDescent="0.2">
      <c r="A129" s="86" t="s">
        <v>88</v>
      </c>
      <c r="B129" s="86"/>
      <c r="E129" s="50"/>
      <c r="F129" s="32">
        <f t="shared" ref="F129:F135" si="4">+E129/(E$137+0.0001)</f>
        <v>0</v>
      </c>
      <c r="G129" s="50"/>
      <c r="H129" s="32">
        <f>+G129/(G$137+0.0001)</f>
        <v>0</v>
      </c>
      <c r="I129" s="36">
        <f>IF(ABS((G129-E129)/(E129+0.0001))&gt;1,"&gt; 100.00%",(G129-E129)/(E129+0.0001))</f>
        <v>0</v>
      </c>
      <c r="J129" s="58"/>
      <c r="L129" s="11">
        <v>44</v>
      </c>
      <c r="N129" s="16"/>
      <c r="R129" s="54"/>
      <c r="S129" s="54"/>
      <c r="T129" s="54"/>
      <c r="U129" s="54"/>
      <c r="V129" s="54"/>
    </row>
    <row r="130" spans="1:22" ht="12.75" customHeight="1" x14ac:dyDescent="0.2">
      <c r="A130" s="84" t="s">
        <v>89</v>
      </c>
      <c r="B130" s="84"/>
      <c r="C130" s="84"/>
      <c r="E130" s="50"/>
      <c r="F130" s="32">
        <f t="shared" si="4"/>
        <v>0</v>
      </c>
      <c r="G130" s="50"/>
      <c r="H130" s="32">
        <f t="shared" ref="H130:H135" si="5">+G130/(G$137+0.0001)</f>
        <v>0</v>
      </c>
      <c r="I130" s="36">
        <f t="shared" ref="I130:I148" si="6">IF(ABS((G130-E130)/(E130+0.0001))&gt;1,"&gt; 100.00%",(G130-E130)/(E130+0.0001))</f>
        <v>0</v>
      </c>
      <c r="J130" s="58">
        <f>IF(G130&gt;999,IF((G130-E130)/(E130+0.0001)&lt;0.2,0,1)+IF(H130&gt;0.1,1,0),0)</f>
        <v>0</v>
      </c>
      <c r="L130" s="11">
        <v>45</v>
      </c>
      <c r="N130" s="16"/>
      <c r="R130" s="54"/>
      <c r="S130" s="54"/>
      <c r="T130" s="54"/>
      <c r="U130" s="54"/>
      <c r="V130" s="54"/>
    </row>
    <row r="131" spans="1:22" ht="12.75" customHeight="1" x14ac:dyDescent="0.2">
      <c r="A131" s="84" t="s">
        <v>90</v>
      </c>
      <c r="B131" s="84"/>
      <c r="C131" s="84"/>
      <c r="E131" s="50"/>
      <c r="F131" s="32">
        <f t="shared" si="4"/>
        <v>0</v>
      </c>
      <c r="G131" s="50"/>
      <c r="H131" s="32">
        <f t="shared" si="5"/>
        <v>0</v>
      </c>
      <c r="I131" s="36">
        <f t="shared" si="6"/>
        <v>0</v>
      </c>
      <c r="J131" s="58">
        <f>IF(G131&gt;999,IF((G131-E131)/(E131+0.0001)&lt;0.2,0,1)+IF(H131&gt;0.1,1,0),0)</f>
        <v>0</v>
      </c>
      <c r="L131" s="11">
        <v>46</v>
      </c>
      <c r="N131" s="16"/>
      <c r="R131" s="54"/>
      <c r="S131" s="54"/>
      <c r="T131" s="54"/>
      <c r="U131" s="54"/>
      <c r="V131" s="54"/>
    </row>
    <row r="132" spans="1:22" ht="12.75" customHeight="1" x14ac:dyDescent="0.2">
      <c r="A132" s="84" t="s">
        <v>91</v>
      </c>
      <c r="B132" s="84"/>
      <c r="C132" s="84"/>
      <c r="E132" s="50"/>
      <c r="F132" s="32">
        <f t="shared" si="4"/>
        <v>0</v>
      </c>
      <c r="G132" s="50"/>
      <c r="H132" s="32">
        <f t="shared" si="5"/>
        <v>0</v>
      </c>
      <c r="I132" s="36">
        <f t="shared" si="6"/>
        <v>0</v>
      </c>
      <c r="J132" s="58"/>
      <c r="L132" s="11">
        <v>47</v>
      </c>
      <c r="N132" s="16"/>
      <c r="R132" s="54"/>
      <c r="S132" s="54"/>
      <c r="T132" s="54"/>
      <c r="U132" s="54"/>
      <c r="V132" s="54"/>
    </row>
    <row r="133" spans="1:22" ht="12.75" customHeight="1" x14ac:dyDescent="0.2">
      <c r="A133" s="86" t="s">
        <v>92</v>
      </c>
      <c r="B133" s="86"/>
      <c r="E133" s="50"/>
      <c r="F133" s="32">
        <f t="shared" si="4"/>
        <v>0</v>
      </c>
      <c r="G133" s="50"/>
      <c r="H133" s="32">
        <f t="shared" si="5"/>
        <v>0</v>
      </c>
      <c r="I133" s="36">
        <f t="shared" si="6"/>
        <v>0</v>
      </c>
      <c r="J133" s="58">
        <f>IF((G133-E133)&lt;5000,0,1)+IF(H133&gt;0.5,1,0)+IF(G133&gt;10000,1,0)</f>
        <v>0</v>
      </c>
      <c r="L133" s="11">
        <v>48</v>
      </c>
      <c r="N133" s="16"/>
      <c r="R133" s="54"/>
      <c r="S133" s="54"/>
      <c r="T133" s="54"/>
      <c r="U133" s="54"/>
      <c r="V133" s="54"/>
    </row>
    <row r="134" spans="1:22" ht="12.75" customHeight="1" x14ac:dyDescent="0.2">
      <c r="A134" s="84" t="s">
        <v>93</v>
      </c>
      <c r="B134" s="84"/>
      <c r="C134" s="84"/>
      <c r="E134" s="50"/>
      <c r="F134" s="32">
        <f t="shared" si="4"/>
        <v>0</v>
      </c>
      <c r="G134" s="50"/>
      <c r="H134" s="32">
        <f t="shared" si="5"/>
        <v>0</v>
      </c>
      <c r="I134" s="36">
        <f t="shared" si="6"/>
        <v>0</v>
      </c>
      <c r="J134" s="58"/>
      <c r="L134" s="11">
        <v>49</v>
      </c>
      <c r="N134" s="16"/>
      <c r="R134" s="54"/>
      <c r="S134" s="54"/>
      <c r="T134" s="54"/>
      <c r="U134" s="54"/>
      <c r="V134" s="54"/>
    </row>
    <row r="135" spans="1:22" ht="12.75" customHeight="1" x14ac:dyDescent="0.2">
      <c r="A135" s="84" t="s">
        <v>94</v>
      </c>
      <c r="B135" s="84"/>
      <c r="C135" s="84"/>
      <c r="E135" s="50"/>
      <c r="F135" s="32">
        <f t="shared" si="4"/>
        <v>0</v>
      </c>
      <c r="G135" s="50"/>
      <c r="H135" s="32">
        <f t="shared" si="5"/>
        <v>0</v>
      </c>
      <c r="I135" s="36">
        <f t="shared" si="6"/>
        <v>0</v>
      </c>
      <c r="J135" s="58"/>
      <c r="L135" s="11">
        <v>50</v>
      </c>
      <c r="N135" s="16"/>
      <c r="R135" s="54"/>
      <c r="S135" s="54"/>
      <c r="T135" s="54"/>
      <c r="U135" s="54"/>
      <c r="V135" s="54"/>
    </row>
    <row r="136" spans="1:22" ht="5.25" customHeight="1" x14ac:dyDescent="0.2">
      <c r="A136" s="34"/>
      <c r="B136" s="34"/>
      <c r="C136" s="34"/>
      <c r="F136" s="32"/>
      <c r="H136" s="32"/>
      <c r="I136" s="65"/>
      <c r="J136" s="58"/>
      <c r="R136" s="54"/>
      <c r="S136" s="54"/>
      <c r="T136" s="54"/>
      <c r="U136" s="54"/>
      <c r="V136" s="54"/>
    </row>
    <row r="137" spans="1:22" ht="12.75" customHeight="1" x14ac:dyDescent="0.2">
      <c r="A137" s="85" t="s">
        <v>85</v>
      </c>
      <c r="B137" s="85"/>
      <c r="C137" s="85"/>
      <c r="E137" s="27">
        <f>SUM(E129:E135)</f>
        <v>0</v>
      </c>
      <c r="F137" s="32">
        <f>+E137/(E$137+0.0001)</f>
        <v>0</v>
      </c>
      <c r="G137" s="27">
        <f>SUM(G129:G135)</f>
        <v>0</v>
      </c>
      <c r="H137" s="32">
        <f>+G137/(G$137+0.0001)</f>
        <v>0</v>
      </c>
      <c r="I137" s="36">
        <f t="shared" si="6"/>
        <v>0</v>
      </c>
      <c r="J137" s="58"/>
      <c r="L137" s="11">
        <v>51</v>
      </c>
      <c r="N137" s="16"/>
      <c r="R137" s="54"/>
      <c r="S137" s="54"/>
      <c r="T137" s="54"/>
      <c r="U137" s="54"/>
      <c r="V137" s="54"/>
    </row>
    <row r="138" spans="1:22" ht="20.25" customHeight="1" x14ac:dyDescent="0.2">
      <c r="A138" s="15"/>
      <c r="B138" s="15"/>
      <c r="E138" s="15"/>
      <c r="F138" s="15"/>
      <c r="G138" s="15"/>
      <c r="H138" s="15"/>
      <c r="I138" s="15"/>
      <c r="J138" s="58"/>
      <c r="L138" s="2"/>
      <c r="R138" s="54"/>
      <c r="S138" s="54"/>
      <c r="T138" s="54"/>
      <c r="U138" s="54"/>
      <c r="V138" s="54"/>
    </row>
    <row r="139" spans="1:22" ht="12.75" customHeight="1" x14ac:dyDescent="0.2">
      <c r="A139" s="81" t="s">
        <v>86</v>
      </c>
      <c r="B139" s="81"/>
      <c r="J139" s="2"/>
      <c r="L139" s="2"/>
      <c r="R139" s="54"/>
      <c r="S139" s="54"/>
      <c r="T139" s="54"/>
      <c r="U139" s="54"/>
      <c r="V139" s="54"/>
    </row>
    <row r="140" spans="1:22" ht="12.75" customHeight="1" x14ac:dyDescent="0.2">
      <c r="A140" s="84" t="s">
        <v>95</v>
      </c>
      <c r="B140" s="84"/>
      <c r="C140" s="84"/>
      <c r="E140" s="50"/>
      <c r="F140" s="32">
        <f t="shared" ref="F140:F146" si="7">+E140/(E$150+0.0001)</f>
        <v>0</v>
      </c>
      <c r="G140" s="50"/>
      <c r="H140" s="32">
        <f t="shared" ref="H140:H146" si="8">+G140/(G$150+0.0001)</f>
        <v>0</v>
      </c>
      <c r="I140" s="36">
        <f t="shared" si="6"/>
        <v>0</v>
      </c>
      <c r="J140" s="58"/>
      <c r="L140" s="11">
        <v>52</v>
      </c>
      <c r="N140" s="16"/>
      <c r="R140" s="54"/>
      <c r="S140" s="54"/>
      <c r="T140" s="54"/>
      <c r="U140" s="54"/>
      <c r="V140" s="54"/>
    </row>
    <row r="141" spans="1:22" ht="12.75" customHeight="1" x14ac:dyDescent="0.2">
      <c r="A141" s="84" t="s">
        <v>96</v>
      </c>
      <c r="B141" s="84"/>
      <c r="C141" s="84"/>
      <c r="E141" s="50"/>
      <c r="F141" s="32">
        <f t="shared" si="7"/>
        <v>0</v>
      </c>
      <c r="G141" s="50"/>
      <c r="H141" s="32">
        <f t="shared" si="8"/>
        <v>0</v>
      </c>
      <c r="I141" s="36">
        <f t="shared" si="6"/>
        <v>0</v>
      </c>
      <c r="J141" s="58"/>
      <c r="L141" s="11">
        <f t="shared" ref="L141:L146" si="9">+L140+1</f>
        <v>53</v>
      </c>
      <c r="N141" s="16"/>
      <c r="R141" s="54"/>
      <c r="S141" s="54"/>
      <c r="T141" s="54"/>
      <c r="U141" s="54"/>
      <c r="V141" s="54"/>
    </row>
    <row r="142" spans="1:22" ht="12.75" customHeight="1" x14ac:dyDescent="0.2">
      <c r="A142" s="84" t="s">
        <v>97</v>
      </c>
      <c r="B142" s="84"/>
      <c r="C142" s="84"/>
      <c r="E142" s="50"/>
      <c r="F142" s="32">
        <f t="shared" si="7"/>
        <v>0</v>
      </c>
      <c r="G142" s="50"/>
      <c r="H142" s="32">
        <f t="shared" si="8"/>
        <v>0</v>
      </c>
      <c r="I142" s="36">
        <f t="shared" si="6"/>
        <v>0</v>
      </c>
      <c r="J142" s="58"/>
      <c r="L142" s="11">
        <f t="shared" si="9"/>
        <v>54</v>
      </c>
      <c r="N142" s="16"/>
      <c r="R142" s="54"/>
      <c r="S142" s="54"/>
      <c r="T142" s="54"/>
      <c r="U142" s="54"/>
      <c r="V142" s="54"/>
    </row>
    <row r="143" spans="1:22" ht="12.75" customHeight="1" x14ac:dyDescent="0.2">
      <c r="A143" s="84" t="s">
        <v>98</v>
      </c>
      <c r="B143" s="84"/>
      <c r="C143" s="84"/>
      <c r="E143" s="50"/>
      <c r="F143" s="32">
        <f t="shared" si="7"/>
        <v>0</v>
      </c>
      <c r="G143" s="50"/>
      <c r="H143" s="32">
        <f t="shared" si="8"/>
        <v>0</v>
      </c>
      <c r="I143" s="36">
        <f t="shared" si="6"/>
        <v>0</v>
      </c>
      <c r="J143" s="58"/>
      <c r="L143" s="11">
        <f t="shared" si="9"/>
        <v>55</v>
      </c>
      <c r="N143" s="16"/>
      <c r="R143" s="54"/>
      <c r="S143" s="54"/>
      <c r="T143" s="54"/>
      <c r="U143" s="54"/>
      <c r="V143" s="54"/>
    </row>
    <row r="144" spans="1:22" ht="12.75" customHeight="1" x14ac:dyDescent="0.2">
      <c r="A144" s="86" t="s">
        <v>1</v>
      </c>
      <c r="B144" s="86"/>
      <c r="E144" s="50"/>
      <c r="F144" s="32">
        <f t="shared" si="7"/>
        <v>0</v>
      </c>
      <c r="G144" s="50"/>
      <c r="H144" s="32">
        <f t="shared" si="8"/>
        <v>0</v>
      </c>
      <c r="I144" s="36">
        <f t="shared" si="6"/>
        <v>0</v>
      </c>
      <c r="J144" s="58"/>
      <c r="L144" s="11">
        <f t="shared" si="9"/>
        <v>56</v>
      </c>
      <c r="N144" s="16"/>
      <c r="R144" s="54"/>
      <c r="S144" s="54"/>
      <c r="T144" s="54"/>
      <c r="U144" s="54"/>
      <c r="V144" s="54"/>
    </row>
    <row r="145" spans="1:22" ht="12.75" customHeight="1" x14ac:dyDescent="0.2">
      <c r="A145" s="84" t="s">
        <v>99</v>
      </c>
      <c r="B145" s="84"/>
      <c r="C145" s="84"/>
      <c r="E145" s="50"/>
      <c r="F145" s="32">
        <f t="shared" si="7"/>
        <v>0</v>
      </c>
      <c r="G145" s="50"/>
      <c r="H145" s="32">
        <f t="shared" si="8"/>
        <v>0</v>
      </c>
      <c r="I145" s="36">
        <f t="shared" si="6"/>
        <v>0</v>
      </c>
      <c r="J145" s="58"/>
      <c r="L145" s="11">
        <f t="shared" si="9"/>
        <v>57</v>
      </c>
      <c r="N145" s="16"/>
      <c r="R145" s="54"/>
      <c r="S145" s="54"/>
      <c r="T145" s="54"/>
      <c r="U145" s="54"/>
      <c r="V145" s="54"/>
    </row>
    <row r="146" spans="1:22" ht="12.75" customHeight="1" x14ac:dyDescent="0.2">
      <c r="A146" s="84" t="s">
        <v>100</v>
      </c>
      <c r="B146" s="84"/>
      <c r="C146" s="84"/>
      <c r="E146" s="50"/>
      <c r="F146" s="32">
        <f t="shared" si="7"/>
        <v>0</v>
      </c>
      <c r="G146" s="50"/>
      <c r="H146" s="32">
        <f t="shared" si="8"/>
        <v>0</v>
      </c>
      <c r="I146" s="36">
        <f t="shared" si="6"/>
        <v>0</v>
      </c>
      <c r="J146" s="58"/>
      <c r="L146" s="11">
        <f t="shared" si="9"/>
        <v>58</v>
      </c>
      <c r="N146" s="16"/>
      <c r="R146" s="54"/>
      <c r="S146" s="54"/>
      <c r="T146" s="54"/>
      <c r="U146" s="54"/>
      <c r="V146" s="54"/>
    </row>
    <row r="147" spans="1:22" ht="6.75" customHeight="1" x14ac:dyDescent="0.2">
      <c r="F147" s="32"/>
      <c r="H147" s="32"/>
      <c r="I147" s="15"/>
      <c r="J147" s="58"/>
      <c r="L147" s="2"/>
      <c r="R147" s="54"/>
      <c r="S147" s="54"/>
      <c r="T147" s="54"/>
      <c r="U147" s="54"/>
      <c r="V147" s="54"/>
    </row>
    <row r="148" spans="1:22" ht="12.75" customHeight="1" x14ac:dyDescent="0.2">
      <c r="A148" s="84" t="s">
        <v>101</v>
      </c>
      <c r="B148" s="84"/>
      <c r="C148" s="84"/>
      <c r="E148" s="50"/>
      <c r="F148" s="32">
        <f>+E148/(E$150+0.0001)</f>
        <v>0</v>
      </c>
      <c r="G148" s="50"/>
      <c r="H148" s="32">
        <f>+G148/(G$150+0.0001)</f>
        <v>0</v>
      </c>
      <c r="I148" s="36">
        <f t="shared" si="6"/>
        <v>0</v>
      </c>
      <c r="J148" s="58"/>
      <c r="L148" s="11">
        <v>59</v>
      </c>
      <c r="N148" s="16"/>
      <c r="R148" s="54"/>
      <c r="S148" s="54"/>
      <c r="T148" s="54"/>
      <c r="U148" s="54"/>
      <c r="V148" s="54"/>
    </row>
    <row r="149" spans="1:22" ht="5.25" customHeight="1" x14ac:dyDescent="0.2">
      <c r="A149" s="34"/>
      <c r="B149" s="34"/>
      <c r="C149" s="34"/>
      <c r="F149" s="32"/>
      <c r="H149" s="32"/>
      <c r="I149" s="65"/>
      <c r="J149" s="58"/>
      <c r="R149" s="54"/>
      <c r="S149" s="54"/>
      <c r="T149" s="54"/>
      <c r="U149" s="54"/>
      <c r="V149" s="54"/>
    </row>
    <row r="150" spans="1:22" ht="12.75" customHeight="1" x14ac:dyDescent="0.2">
      <c r="A150" s="85" t="s">
        <v>87</v>
      </c>
      <c r="B150" s="85"/>
      <c r="C150" s="85"/>
      <c r="E150" s="27">
        <f>SUM(E140:E148)</f>
        <v>0</v>
      </c>
      <c r="F150" s="32">
        <f>+E150/(E$150+0.0001)</f>
        <v>0</v>
      </c>
      <c r="G150" s="27">
        <f>SUM(G140:G148)</f>
        <v>0</v>
      </c>
      <c r="H150" s="32">
        <f>+G150/(G$150+0.0001)</f>
        <v>0</v>
      </c>
      <c r="I150" s="36">
        <f>IF(ABS((G150-E150)/(E150+0.0001))&gt;1,"&gt; 100.00%",(G150-E150)/(E150+0.0001))</f>
        <v>0</v>
      </c>
      <c r="J150" s="58"/>
      <c r="L150" s="11">
        <v>60</v>
      </c>
      <c r="N150" s="16"/>
      <c r="R150" s="54"/>
      <c r="S150" s="54"/>
      <c r="T150" s="54"/>
      <c r="U150" s="54"/>
      <c r="V150" s="54"/>
    </row>
    <row r="151" spans="1:22" ht="15.75" customHeight="1" x14ac:dyDescent="0.2">
      <c r="A151" s="84"/>
      <c r="B151" s="84"/>
      <c r="C151" s="84"/>
      <c r="D151" s="84"/>
      <c r="E151" s="84"/>
      <c r="F151" s="84"/>
      <c r="G151" s="84"/>
      <c r="H151" s="84"/>
      <c r="I151" s="84"/>
      <c r="J151" s="58"/>
      <c r="R151" s="54"/>
      <c r="S151" s="54"/>
      <c r="T151" s="54"/>
      <c r="U151" s="54"/>
      <c r="V151" s="54"/>
    </row>
    <row r="152" spans="1:22" ht="12.75" customHeight="1" x14ac:dyDescent="0.2">
      <c r="A152" s="84" t="s">
        <v>102</v>
      </c>
      <c r="B152" s="84"/>
      <c r="C152" s="84"/>
      <c r="E152" s="50"/>
      <c r="G152" s="50"/>
      <c r="H152" s="28"/>
      <c r="I152" s="36">
        <f>IF(ABS((G152-E152)/(E152+0.0001))&gt;1,"&gt; 100.00%",(G152-E152)/(E152+0.0001))</f>
        <v>0</v>
      </c>
      <c r="J152" s="58"/>
      <c r="L152" s="11">
        <v>61</v>
      </c>
      <c r="N152" s="16"/>
      <c r="R152" s="54"/>
      <c r="S152" s="54"/>
      <c r="T152" s="54"/>
      <c r="U152" s="54"/>
      <c r="V152" s="54"/>
    </row>
    <row r="153" spans="1:22" ht="11.25" customHeight="1" x14ac:dyDescent="0.2">
      <c r="A153" s="33"/>
      <c r="B153" s="33"/>
      <c r="E153" s="37"/>
      <c r="G153" s="13"/>
      <c r="I153" s="15"/>
      <c r="J153" s="58"/>
      <c r="L153" s="2"/>
      <c r="R153" s="54"/>
      <c r="S153" s="54"/>
      <c r="T153" s="54"/>
      <c r="U153" s="54"/>
      <c r="V153" s="54"/>
    </row>
    <row r="154" spans="1:22" ht="11.25" customHeight="1" x14ac:dyDescent="0.2">
      <c r="A154" s="84" t="s">
        <v>103</v>
      </c>
      <c r="B154" s="84"/>
      <c r="C154" s="84"/>
      <c r="F154" s="2" t="s">
        <v>57</v>
      </c>
      <c r="H154" s="2" t="s">
        <v>58</v>
      </c>
      <c r="J154" s="59"/>
      <c r="L154" s="11">
        <v>62</v>
      </c>
      <c r="N154" s="16"/>
      <c r="R154" s="54"/>
      <c r="S154" s="54"/>
      <c r="T154" s="54"/>
      <c r="U154" s="54"/>
      <c r="V154" s="54"/>
    </row>
    <row r="155" spans="1:22" ht="5.25" customHeight="1" x14ac:dyDescent="0.2">
      <c r="A155" s="33"/>
      <c r="B155" s="33"/>
      <c r="E155" s="37"/>
      <c r="G155" s="13"/>
      <c r="I155" s="15"/>
      <c r="J155" s="58"/>
      <c r="L155" s="2"/>
      <c r="R155" s="54"/>
      <c r="S155" s="54"/>
      <c r="T155" s="54"/>
      <c r="U155" s="54"/>
      <c r="V155" s="54"/>
    </row>
    <row r="156" spans="1:22" ht="21" customHeight="1" x14ac:dyDescent="0.2">
      <c r="A156" s="33"/>
      <c r="B156" s="33"/>
      <c r="C156" s="33"/>
      <c r="D156" s="33"/>
      <c r="E156" s="33"/>
      <c r="F156" s="33"/>
      <c r="G156" s="38"/>
      <c r="H156" s="39"/>
      <c r="I156" s="38"/>
      <c r="R156" s="54"/>
      <c r="S156" s="54"/>
      <c r="T156" s="54"/>
      <c r="U156" s="54"/>
      <c r="V156" s="54"/>
    </row>
    <row r="157" spans="1:22" ht="12.75" customHeight="1" x14ac:dyDescent="0.2">
      <c r="A157" s="87" t="s">
        <v>61</v>
      </c>
      <c r="B157" s="87"/>
      <c r="C157" s="33"/>
      <c r="D157" s="33"/>
      <c r="E157" s="33"/>
      <c r="F157" s="33"/>
      <c r="G157" s="38"/>
      <c r="H157" s="39"/>
      <c r="I157" s="38"/>
      <c r="R157" s="54"/>
      <c r="S157" s="54"/>
      <c r="T157" s="54"/>
      <c r="U157" s="54"/>
      <c r="V157" s="54"/>
    </row>
    <row r="158" spans="1:22" ht="5.25" customHeight="1" x14ac:dyDescent="0.2">
      <c r="A158" s="33"/>
      <c r="B158" s="33"/>
      <c r="C158" s="33"/>
      <c r="D158" s="33"/>
      <c r="E158" s="33"/>
      <c r="F158" s="33"/>
      <c r="G158" s="38"/>
      <c r="H158" s="39"/>
      <c r="I158" s="38"/>
      <c r="R158" s="54"/>
      <c r="S158" s="54"/>
      <c r="T158" s="54"/>
      <c r="U158" s="54"/>
      <c r="V158" s="54"/>
    </row>
    <row r="159" spans="1:22" ht="19.149999999999999" customHeight="1" x14ac:dyDescent="0.2">
      <c r="A159" s="84" t="s">
        <v>109</v>
      </c>
      <c r="B159" s="84"/>
      <c r="C159" s="83">
        <f>ROUND((G148/(I53+0.00001)),4)</f>
        <v>0</v>
      </c>
      <c r="D159" s="83"/>
      <c r="E159" s="79" t="s">
        <v>112</v>
      </c>
      <c r="F159" s="33"/>
      <c r="G159" s="38"/>
      <c r="H159" s="39"/>
      <c r="I159" s="38"/>
      <c r="R159" s="54"/>
      <c r="S159" s="54"/>
      <c r="T159" s="54"/>
      <c r="U159" s="54"/>
      <c r="V159" s="54"/>
    </row>
    <row r="160" spans="1:22" ht="4.5" customHeight="1" x14ac:dyDescent="0.2">
      <c r="A160" s="84"/>
      <c r="B160" s="84"/>
      <c r="C160" s="33"/>
      <c r="D160" s="33"/>
      <c r="E160" s="41"/>
      <c r="F160" s="33"/>
      <c r="G160" s="38"/>
      <c r="H160" s="39"/>
      <c r="I160" s="38"/>
      <c r="R160" s="54"/>
      <c r="S160" s="54"/>
      <c r="T160" s="54"/>
      <c r="U160" s="54"/>
      <c r="V160" s="54"/>
    </row>
    <row r="161" spans="1:22" ht="12.75" customHeight="1" x14ac:dyDescent="0.2">
      <c r="A161" s="84" t="s">
        <v>111</v>
      </c>
      <c r="B161" s="84"/>
      <c r="C161" s="83">
        <f>ROUND((G129)/(G140+G141+G142+G143+G145+G146+0.0001),4)</f>
        <v>0</v>
      </c>
      <c r="D161" s="83"/>
      <c r="E161" s="79" t="s">
        <v>114</v>
      </c>
      <c r="F161" s="33"/>
      <c r="G161" s="38"/>
      <c r="H161" s="39"/>
      <c r="I161" s="38"/>
      <c r="R161" s="54"/>
      <c r="S161" s="54"/>
      <c r="T161" s="54"/>
      <c r="U161" s="54"/>
      <c r="V161" s="54"/>
    </row>
    <row r="162" spans="1:22" ht="4.5" customHeight="1" x14ac:dyDescent="0.2">
      <c r="A162" s="84"/>
      <c r="B162" s="84"/>
      <c r="C162" s="33"/>
      <c r="D162" s="33"/>
      <c r="E162" s="41"/>
      <c r="F162" s="33"/>
      <c r="G162" s="38"/>
      <c r="H162" s="39"/>
      <c r="I162" s="38"/>
      <c r="R162" s="54"/>
      <c r="S162" s="54"/>
      <c r="T162" s="54"/>
      <c r="U162" s="54"/>
      <c r="V162" s="54"/>
    </row>
    <row r="163" spans="1:22" ht="20.25" customHeight="1" x14ac:dyDescent="0.2">
      <c r="A163" s="84" t="s">
        <v>110</v>
      </c>
      <c r="B163" s="84"/>
      <c r="C163" s="83">
        <f>ROUND((G129+G130+G131+G132)/(G150-G148+0.0001),4)</f>
        <v>0</v>
      </c>
      <c r="D163" s="83"/>
      <c r="E163" s="79" t="s">
        <v>113</v>
      </c>
      <c r="F163" s="33"/>
      <c r="G163" s="38"/>
      <c r="H163" s="39"/>
      <c r="I163" s="38"/>
      <c r="R163" s="54"/>
      <c r="S163" s="54"/>
      <c r="T163" s="54"/>
      <c r="U163" s="54"/>
      <c r="V163" s="54"/>
    </row>
    <row r="164" spans="1:22" ht="12.75" customHeight="1" x14ac:dyDescent="0.2">
      <c r="A164" s="84"/>
      <c r="B164" s="84"/>
      <c r="C164" s="33"/>
      <c r="D164" s="33"/>
      <c r="E164" s="33"/>
      <c r="F164" s="33"/>
      <c r="G164" s="38"/>
      <c r="H164" s="39"/>
      <c r="I164" s="38"/>
      <c r="R164" s="54"/>
      <c r="S164" s="54"/>
      <c r="T164" s="54"/>
      <c r="U164" s="54"/>
      <c r="V164" s="54"/>
    </row>
    <row r="165" spans="1:22" ht="40.5" customHeight="1" x14ac:dyDescent="0.2">
      <c r="A165" s="34"/>
      <c r="B165" s="34"/>
      <c r="C165" s="33"/>
      <c r="D165" s="33"/>
      <c r="E165" s="33"/>
      <c r="F165" s="33"/>
      <c r="G165" s="38"/>
      <c r="H165" s="39"/>
      <c r="I165" s="38"/>
      <c r="R165" s="54"/>
      <c r="S165" s="54"/>
      <c r="T165" s="54"/>
      <c r="U165" s="54"/>
      <c r="V165" s="54"/>
    </row>
    <row r="166" spans="1:22" ht="19.5" customHeight="1" x14ac:dyDescent="0.25">
      <c r="A166" s="9" t="s">
        <v>62</v>
      </c>
      <c r="B166" s="3"/>
      <c r="R166" s="54"/>
      <c r="S166" s="54"/>
      <c r="T166" s="54"/>
      <c r="U166" s="54"/>
      <c r="V166" s="54"/>
    </row>
    <row r="167" spans="1:22" ht="17.25" customHeight="1" x14ac:dyDescent="0.2">
      <c r="A167" s="3"/>
      <c r="B167" s="3"/>
      <c r="R167" s="54"/>
      <c r="S167" s="54"/>
      <c r="T167" s="54"/>
      <c r="U167" s="54"/>
      <c r="V167" s="54"/>
    </row>
    <row r="168" spans="1:22" ht="15.75" customHeight="1" x14ac:dyDescent="0.2">
      <c r="A168" s="17" t="s">
        <v>108</v>
      </c>
      <c r="B168" s="3"/>
      <c r="L168" s="2"/>
      <c r="R168" s="54"/>
      <c r="S168" s="54"/>
      <c r="T168" s="54"/>
      <c r="U168" s="54"/>
      <c r="V168" s="54"/>
    </row>
    <row r="169" spans="1:22" ht="11.25" customHeight="1" x14ac:dyDescent="0.2">
      <c r="A169" s="3"/>
      <c r="B169" s="3"/>
      <c r="R169" s="54"/>
      <c r="S169" s="54"/>
      <c r="T169" s="54"/>
      <c r="U169" s="54"/>
      <c r="V169" s="54"/>
    </row>
    <row r="170" spans="1:22" ht="13.5" customHeight="1" x14ac:dyDescent="0.2">
      <c r="A170" s="3"/>
      <c r="B170" s="42" t="s">
        <v>133</v>
      </c>
      <c r="C170" s="42" t="s">
        <v>104</v>
      </c>
      <c r="F170" s="42"/>
      <c r="G170" s="42"/>
      <c r="L170" s="11">
        <v>63</v>
      </c>
      <c r="N170" s="16"/>
      <c r="R170" s="54"/>
      <c r="S170" s="54"/>
      <c r="T170" s="54"/>
      <c r="U170" s="54"/>
      <c r="V170" s="54"/>
    </row>
    <row r="171" spans="1:22" ht="13.5" customHeight="1" x14ac:dyDescent="0.2">
      <c r="B171" s="42" t="s">
        <v>134</v>
      </c>
      <c r="F171" s="42"/>
      <c r="G171" s="42"/>
      <c r="L171" s="11">
        <f>+L170+1</f>
        <v>64</v>
      </c>
      <c r="N171" s="16"/>
      <c r="R171" s="54"/>
      <c r="S171" s="54"/>
      <c r="T171" s="54"/>
      <c r="U171" s="54"/>
      <c r="V171" s="54"/>
    </row>
    <row r="172" spans="1:22" ht="13.5" customHeight="1" x14ac:dyDescent="0.2">
      <c r="A172" s="3"/>
      <c r="B172" s="42" t="s">
        <v>135</v>
      </c>
      <c r="F172" s="42"/>
      <c r="G172" s="42"/>
      <c r="L172" s="11">
        <f>+L171+1</f>
        <v>65</v>
      </c>
      <c r="N172" s="16"/>
      <c r="R172" s="54"/>
      <c r="S172" s="54"/>
      <c r="T172" s="54"/>
      <c r="U172" s="54"/>
      <c r="V172" s="54"/>
    </row>
    <row r="173" spans="1:22" ht="13.5" customHeight="1" x14ac:dyDescent="0.2">
      <c r="A173" s="3"/>
      <c r="B173" s="42" t="s">
        <v>105</v>
      </c>
      <c r="C173" s="42" t="s">
        <v>106</v>
      </c>
      <c r="F173" s="42"/>
      <c r="G173" s="42"/>
      <c r="L173" s="11">
        <f>+L172+1</f>
        <v>66</v>
      </c>
      <c r="N173" s="16"/>
    </row>
    <row r="174" spans="1:22" ht="13.5" customHeight="1" x14ac:dyDescent="0.2">
      <c r="A174" s="3"/>
      <c r="B174" s="42" t="s">
        <v>107</v>
      </c>
      <c r="F174" s="42"/>
      <c r="G174" s="42"/>
      <c r="L174" s="11">
        <f>+L173+1</f>
        <v>67</v>
      </c>
      <c r="N174" s="16"/>
    </row>
    <row r="175" spans="1:22" ht="29.25" customHeight="1" x14ac:dyDescent="0.2">
      <c r="A175" s="84"/>
      <c r="B175" s="84"/>
      <c r="C175" s="33"/>
      <c r="D175" s="33"/>
      <c r="E175" s="33"/>
      <c r="F175" s="33"/>
      <c r="G175" s="38"/>
      <c r="H175" s="39"/>
      <c r="I175" s="38"/>
    </row>
    <row r="176" spans="1:22" ht="12.75" customHeight="1" x14ac:dyDescent="0.2">
      <c r="A176" s="87" t="s">
        <v>115</v>
      </c>
      <c r="B176" s="87"/>
      <c r="C176" s="87"/>
      <c r="D176" s="33"/>
      <c r="E176" s="33"/>
      <c r="F176" s="33"/>
      <c r="G176" s="38"/>
      <c r="H176" s="39"/>
      <c r="I176" s="38"/>
    </row>
    <row r="177" spans="1:18" ht="10.5" customHeight="1" x14ac:dyDescent="0.2">
      <c r="A177" s="33"/>
      <c r="B177" s="33"/>
      <c r="C177" s="33"/>
      <c r="D177" s="33"/>
      <c r="E177" s="33"/>
      <c r="F177" s="33"/>
      <c r="G177" s="38"/>
      <c r="H177" s="39"/>
      <c r="I177" s="38"/>
    </row>
    <row r="178" spans="1:18" ht="12" customHeight="1" x14ac:dyDescent="0.2">
      <c r="A178" s="44" t="s">
        <v>116</v>
      </c>
      <c r="B178" s="44"/>
      <c r="C178" s="40" t="str">
        <f>IF(C161&lt;0.8,"La liste des créanciers avec le montant et la date d'échéance des créances doit être fournie.","Pas de documents à fournir.")</f>
        <v>La liste des créanciers avec le montant et la date d'échéance des créances doit être fournie.</v>
      </c>
      <c r="D178" s="42"/>
      <c r="E178" s="42"/>
      <c r="F178" s="42"/>
      <c r="G178" s="42"/>
      <c r="H178" s="42"/>
      <c r="I178" s="42"/>
      <c r="L178" s="11">
        <f>+L174+1</f>
        <v>68</v>
      </c>
      <c r="N178" s="16"/>
    </row>
    <row r="179" spans="1:18" ht="12" customHeight="1" x14ac:dyDescent="0.2">
      <c r="A179" s="44" t="s">
        <v>117</v>
      </c>
      <c r="B179" s="44"/>
      <c r="C179" s="40" t="str">
        <f>IF(G143&gt;5000,"Les détails sur le créancier et les modalités de remboursement doivent être fournis.","Pas de documents à fournir.")</f>
        <v>Pas de documents à fournir.</v>
      </c>
      <c r="D179" s="42"/>
      <c r="E179" s="42"/>
      <c r="F179" s="42"/>
      <c r="G179" s="42"/>
      <c r="H179" s="42"/>
      <c r="I179" s="42"/>
      <c r="L179" s="11">
        <f t="shared" ref="L179:L186" si="10">+L178+1</f>
        <v>69</v>
      </c>
      <c r="N179" s="16"/>
    </row>
    <row r="180" spans="1:18" ht="12" customHeight="1" x14ac:dyDescent="0.2">
      <c r="A180" s="44" t="s">
        <v>118</v>
      </c>
      <c r="B180" s="44"/>
      <c r="C180" s="40" t="str">
        <f>IF(G144&gt;5000,"Une justification détaillée de la constitution de la réserve doit être fournie.","Pas de documents à fournir.")</f>
        <v>Pas de documents à fournir.</v>
      </c>
      <c r="D180" s="42"/>
      <c r="E180" s="42"/>
      <c r="F180" s="42"/>
      <c r="G180" s="42"/>
      <c r="H180" s="42"/>
      <c r="I180" s="42"/>
      <c r="L180" s="11">
        <f t="shared" si="10"/>
        <v>70</v>
      </c>
      <c r="N180" s="16"/>
    </row>
    <row r="181" spans="1:18" ht="12" customHeight="1" x14ac:dyDescent="0.2">
      <c r="A181" s="44" t="s">
        <v>119</v>
      </c>
      <c r="B181" s="44"/>
      <c r="C181" s="40" t="str">
        <f>IF(G148&lt;0,"Un plan d'assainissement doit être soumis.","Pas de documents à fournir.")</f>
        <v>Pas de documents à fournir.</v>
      </c>
      <c r="D181" s="42"/>
      <c r="E181" s="42"/>
      <c r="F181" s="42"/>
      <c r="G181" s="42"/>
      <c r="H181" s="42"/>
      <c r="I181" s="42"/>
      <c r="L181" s="11">
        <f t="shared" si="10"/>
        <v>71</v>
      </c>
      <c r="N181" s="16"/>
    </row>
    <row r="182" spans="1:18" ht="12" customHeight="1" x14ac:dyDescent="0.2">
      <c r="A182" s="44" t="s">
        <v>120</v>
      </c>
      <c r="B182" s="44"/>
      <c r="C182" s="40" t="str">
        <f>IF(G152&gt;5000,"Les détails des engagements ou engagements éventuels doivent être fournis.","Pas de documents à fournir.")</f>
        <v>Pas de documents à fournir.</v>
      </c>
      <c r="D182" s="42"/>
      <c r="E182" s="42"/>
      <c r="F182" s="42"/>
      <c r="G182" s="42"/>
      <c r="H182" s="42"/>
      <c r="I182" s="42"/>
      <c r="L182" s="11">
        <f t="shared" si="10"/>
        <v>72</v>
      </c>
      <c r="N182" s="16"/>
    </row>
    <row r="183" spans="1:18" ht="12" customHeight="1" x14ac:dyDescent="0.2">
      <c r="A183" s="44" t="s">
        <v>121</v>
      </c>
      <c r="B183" s="44"/>
      <c r="C183" s="45" t="str">
        <f>IF($G$79+$G$80&gt;10000,IF($G$82+$G$81&gt;10000,"Puisque la somme salariale et le défraiement dépassent tous deux 10 000 CHF, le règlement de défraiement et le décompte AVS doivent être fournis","Puisque la somme des salaires dépasse CHF 10 000, un décompte AVS correspondant doit être remis."),IF($G$81+$G$82&gt;10000,"Puisque la somme totale de tous les défraiements dépasse CHF 10 000, le règlement de défraiement doit être soumis.","Pas de documents à fournir."))</f>
        <v>Pas de documents à fournir.</v>
      </c>
      <c r="D183" s="42"/>
      <c r="E183" s="42"/>
      <c r="F183" s="42"/>
      <c r="G183" s="42"/>
      <c r="H183" s="42"/>
      <c r="I183" s="42"/>
      <c r="L183" s="11">
        <f t="shared" si="10"/>
        <v>73</v>
      </c>
      <c r="N183" s="16"/>
    </row>
    <row r="184" spans="1:18" ht="12" customHeight="1" x14ac:dyDescent="0.2">
      <c r="A184" s="89" t="s">
        <v>122</v>
      </c>
      <c r="B184" s="89"/>
      <c r="C184" s="40" t="str">
        <f>IF(J133=0,"Pas de documents à fournir.","Un inventaire détaillé avec tableau d'amortissement doit être fourni.")</f>
        <v>Pas de documents à fournir.</v>
      </c>
      <c r="D184" s="33"/>
      <c r="E184" s="40"/>
      <c r="F184" s="33"/>
      <c r="G184" s="38"/>
      <c r="H184" s="39"/>
      <c r="I184" s="38"/>
      <c r="L184" s="11">
        <f t="shared" si="10"/>
        <v>74</v>
      </c>
      <c r="N184" s="16"/>
      <c r="P184" s="88"/>
      <c r="Q184" s="88"/>
      <c r="R184" s="88"/>
    </row>
    <row r="185" spans="1:18" ht="12" customHeight="1" x14ac:dyDescent="0.2">
      <c r="A185" s="89" t="s">
        <v>123</v>
      </c>
      <c r="B185" s="89"/>
      <c r="C185" s="40" t="str">
        <f>IF((G130+G131)&lt;5000,"Pas de documents à fournir.","Liste des débiteurs à soumettre.")</f>
        <v>Pas de documents à fournir.</v>
      </c>
      <c r="D185" s="33"/>
      <c r="E185" s="40"/>
      <c r="F185" s="33"/>
      <c r="G185" s="38"/>
      <c r="H185" s="39"/>
      <c r="I185" s="38"/>
      <c r="L185" s="11">
        <f t="shared" si="10"/>
        <v>75</v>
      </c>
      <c r="N185" s="16"/>
      <c r="P185" s="82">
        <f>IF(G161&gt;10000,1,IF(G161/(I92+1)&lt;0.1,0,1))</f>
        <v>0</v>
      </c>
      <c r="Q185" s="82"/>
      <c r="R185" s="82"/>
    </row>
    <row r="186" spans="1:18" ht="12" customHeight="1" x14ac:dyDescent="0.2">
      <c r="A186" s="44" t="s">
        <v>124</v>
      </c>
      <c r="B186" s="44"/>
      <c r="C186" s="79" t="s">
        <v>125</v>
      </c>
      <c r="D186" s="42"/>
      <c r="E186" s="42"/>
      <c r="F186" s="33"/>
      <c r="G186" s="38"/>
      <c r="H186" s="39"/>
      <c r="I186" s="38"/>
      <c r="L186" s="11">
        <f t="shared" si="10"/>
        <v>76</v>
      </c>
      <c r="N186" s="16"/>
      <c r="P186" s="82">
        <f>IF(G162&gt;10000,1,IF(G162/(I93+1)&lt;0.1,0,1))</f>
        <v>0</v>
      </c>
      <c r="Q186" s="82"/>
      <c r="R186" s="82"/>
    </row>
    <row r="187" spans="1:18" x14ac:dyDescent="0.2">
      <c r="A187" s="44"/>
      <c r="B187" s="44"/>
      <c r="C187" s="40"/>
      <c r="D187" s="42"/>
      <c r="E187" s="42"/>
      <c r="F187" s="42"/>
      <c r="G187" s="42"/>
      <c r="H187" s="42"/>
      <c r="I187" s="42"/>
      <c r="L187" s="42"/>
      <c r="R187" s="54"/>
    </row>
    <row r="190" spans="1:18" ht="18" customHeight="1" x14ac:dyDescent="0.25">
      <c r="A190" s="9" t="s">
        <v>63</v>
      </c>
      <c r="B190" s="3"/>
      <c r="L190" s="11">
        <v>77</v>
      </c>
      <c r="N190" s="16"/>
    </row>
    <row r="191" spans="1:18" ht="32.25" customHeight="1" x14ac:dyDescent="0.2">
      <c r="A191" s="3"/>
      <c r="B191" s="3"/>
      <c r="C191" s="3"/>
      <c r="D191" s="3"/>
      <c r="E191" s="3"/>
      <c r="F191" s="3"/>
      <c r="G191" s="3"/>
      <c r="H191" s="3"/>
      <c r="I191" s="3"/>
      <c r="J191" s="3"/>
      <c r="L191" s="2"/>
    </row>
    <row r="192" spans="1:18" ht="18" customHeight="1" x14ac:dyDescent="0.2">
      <c r="A192" s="3"/>
      <c r="B192" s="103"/>
      <c r="C192" s="104"/>
      <c r="D192" s="104"/>
      <c r="E192" s="104"/>
      <c r="F192" s="104"/>
      <c r="G192" s="104"/>
      <c r="H192" s="104"/>
      <c r="I192" s="105"/>
    </row>
    <row r="193" spans="1:14" ht="18" customHeight="1" x14ac:dyDescent="0.2">
      <c r="A193" s="3"/>
      <c r="B193" s="103"/>
      <c r="C193" s="104"/>
      <c r="D193" s="104"/>
      <c r="E193" s="104"/>
      <c r="F193" s="104"/>
      <c r="G193" s="104"/>
      <c r="H193" s="104"/>
      <c r="I193" s="105"/>
    </row>
    <row r="194" spans="1:14" ht="18" customHeight="1" x14ac:dyDescent="0.2">
      <c r="A194" s="3"/>
      <c r="B194" s="103"/>
      <c r="C194" s="104"/>
      <c r="D194" s="104"/>
      <c r="E194" s="104"/>
      <c r="F194" s="104"/>
      <c r="G194" s="104"/>
      <c r="H194" s="104"/>
      <c r="I194" s="105"/>
    </row>
    <row r="195" spans="1:14" ht="18" customHeight="1" x14ac:dyDescent="0.2">
      <c r="A195" s="3"/>
      <c r="B195" s="103"/>
      <c r="C195" s="104"/>
      <c r="D195" s="104"/>
      <c r="E195" s="104"/>
      <c r="F195" s="104"/>
      <c r="G195" s="104"/>
      <c r="H195" s="104"/>
      <c r="I195" s="105"/>
    </row>
    <row r="196" spans="1:14" ht="18" customHeight="1" x14ac:dyDescent="0.2">
      <c r="A196" s="3"/>
      <c r="B196" s="103"/>
      <c r="C196" s="104"/>
      <c r="D196" s="104"/>
      <c r="E196" s="104"/>
      <c r="F196" s="104"/>
      <c r="G196" s="104"/>
      <c r="H196" s="104"/>
      <c r="I196" s="105"/>
    </row>
    <row r="197" spans="1:14" ht="18" customHeight="1" x14ac:dyDescent="0.2">
      <c r="A197" s="3"/>
      <c r="B197" s="103"/>
      <c r="C197" s="104"/>
      <c r="D197" s="104"/>
      <c r="E197" s="104"/>
      <c r="F197" s="104"/>
      <c r="G197" s="104"/>
      <c r="H197" s="104"/>
      <c r="I197" s="105"/>
    </row>
    <row r="198" spans="1:14" ht="16.5" customHeight="1" x14ac:dyDescent="0.2">
      <c r="A198" s="3"/>
      <c r="B198" s="103"/>
      <c r="C198" s="104"/>
      <c r="D198" s="104"/>
      <c r="E198" s="104"/>
      <c r="F198" s="104"/>
      <c r="G198" s="104"/>
      <c r="H198" s="104"/>
      <c r="I198" s="105"/>
    </row>
    <row r="199" spans="1:14" ht="16.5" customHeight="1" x14ac:dyDescent="0.2">
      <c r="A199" s="3"/>
      <c r="B199" s="103"/>
      <c r="C199" s="104"/>
      <c r="D199" s="104"/>
      <c r="E199" s="104"/>
      <c r="F199" s="104"/>
      <c r="G199" s="104"/>
      <c r="H199" s="104"/>
      <c r="I199" s="105"/>
    </row>
    <row r="200" spans="1:14" ht="16.5" customHeight="1" x14ac:dyDescent="0.2">
      <c r="A200" s="3"/>
      <c r="B200" s="103"/>
      <c r="C200" s="104"/>
      <c r="D200" s="104"/>
      <c r="E200" s="104"/>
      <c r="F200" s="104"/>
      <c r="G200" s="104"/>
      <c r="H200" s="104"/>
      <c r="I200" s="105"/>
    </row>
    <row r="201" spans="1:14" ht="16.5" customHeight="1" x14ac:dyDescent="0.2">
      <c r="A201" s="3"/>
      <c r="B201" s="103"/>
      <c r="C201" s="104"/>
      <c r="D201" s="104"/>
      <c r="E201" s="104"/>
      <c r="F201" s="104"/>
      <c r="G201" s="104"/>
      <c r="H201" s="104"/>
      <c r="I201" s="105"/>
    </row>
    <row r="202" spans="1:14" ht="16.5" customHeight="1" x14ac:dyDescent="0.2">
      <c r="A202" s="3"/>
      <c r="B202" s="103"/>
      <c r="C202" s="104"/>
      <c r="D202" s="104"/>
      <c r="E202" s="104"/>
      <c r="F202" s="104"/>
      <c r="G202" s="104"/>
      <c r="H202" s="104"/>
      <c r="I202" s="105"/>
    </row>
    <row r="203" spans="1:14" ht="16.5" customHeight="1" x14ac:dyDescent="0.2">
      <c r="A203" s="3"/>
      <c r="B203" s="103"/>
      <c r="C203" s="104"/>
      <c r="D203" s="104"/>
      <c r="E203" s="104"/>
      <c r="F203" s="104"/>
      <c r="G203" s="104"/>
      <c r="H203" s="104"/>
      <c r="I203" s="105"/>
    </row>
    <row r="204" spans="1:14" ht="16.5" customHeight="1" x14ac:dyDescent="0.2">
      <c r="A204" s="3"/>
      <c r="B204" s="103"/>
      <c r="C204" s="104"/>
      <c r="D204" s="104"/>
      <c r="E204" s="104"/>
      <c r="F204" s="104"/>
      <c r="G204" s="104"/>
      <c r="H204" s="104"/>
      <c r="I204" s="105"/>
    </row>
    <row r="205" spans="1:14" ht="237" customHeight="1" x14ac:dyDescent="0.2">
      <c r="A205" s="3"/>
      <c r="B205" s="42"/>
      <c r="F205" s="42"/>
      <c r="G205" s="42"/>
    </row>
    <row r="206" spans="1:14" ht="16.5" customHeight="1" x14ac:dyDescent="0.2">
      <c r="A206" s="3"/>
      <c r="B206" s="42"/>
      <c r="F206" s="42"/>
      <c r="G206" s="42"/>
    </row>
    <row r="207" spans="1:14" ht="16.5" customHeight="1" x14ac:dyDescent="0.25">
      <c r="A207" s="9" t="s">
        <v>64</v>
      </c>
      <c r="B207" s="42"/>
      <c r="F207" s="42"/>
      <c r="G207" s="42"/>
      <c r="L207" s="11">
        <v>78</v>
      </c>
      <c r="N207" s="16"/>
    </row>
    <row r="208" spans="1:14" ht="16.5" customHeight="1" x14ac:dyDescent="0.2">
      <c r="A208" s="3"/>
      <c r="B208" s="42"/>
      <c r="F208" s="42"/>
      <c r="G208" s="42"/>
    </row>
    <row r="209" spans="1:14" ht="12.75" customHeight="1" x14ac:dyDescent="0.2">
      <c r="A209" s="2" t="s">
        <v>70</v>
      </c>
      <c r="B209" s="42"/>
      <c r="F209" s="42"/>
      <c r="G209" s="42"/>
    </row>
    <row r="210" spans="1:14" ht="12.75" customHeight="1" x14ac:dyDescent="0.2">
      <c r="A210" s="3"/>
      <c r="B210" s="42"/>
    </row>
    <row r="211" spans="1:14" ht="12.75" customHeight="1" x14ac:dyDescent="0.2"/>
    <row r="212" spans="1:14" x14ac:dyDescent="0.2">
      <c r="A212" s="42" t="s">
        <v>65</v>
      </c>
      <c r="B212" s="42"/>
      <c r="C212" s="42" t="s">
        <v>66</v>
      </c>
      <c r="D212" s="42"/>
      <c r="E212" s="42"/>
      <c r="F212" s="42"/>
      <c r="G212" s="42" t="s">
        <v>67</v>
      </c>
    </row>
    <row r="213" spans="1:14" ht="17.25" customHeight="1" x14ac:dyDescent="0.2">
      <c r="A213" s="3"/>
      <c r="B213" s="3"/>
    </row>
    <row r="214" spans="1:14" x14ac:dyDescent="0.2">
      <c r="A214" s="3"/>
      <c r="B214" s="3"/>
    </row>
    <row r="215" spans="1:14" x14ac:dyDescent="0.2">
      <c r="A215" s="17" t="s">
        <v>2</v>
      </c>
      <c r="B215" s="3"/>
      <c r="C215" s="102"/>
      <c r="D215" s="102"/>
      <c r="E215" s="102"/>
      <c r="G215" s="46"/>
      <c r="H215" s="47"/>
      <c r="I215" s="47"/>
      <c r="J215" s="60"/>
      <c r="L215" s="48"/>
    </row>
    <row r="216" spans="1:14" x14ac:dyDescent="0.2">
      <c r="L216" s="2"/>
    </row>
    <row r="217" spans="1:14" x14ac:dyDescent="0.2">
      <c r="L217" s="2"/>
    </row>
    <row r="218" spans="1:14" ht="15" customHeight="1" x14ac:dyDescent="0.2">
      <c r="A218" s="42" t="s">
        <v>68</v>
      </c>
      <c r="B218" s="43"/>
      <c r="C218" s="17" t="s">
        <v>136</v>
      </c>
      <c r="L218" s="11">
        <v>79</v>
      </c>
      <c r="N218" s="16"/>
    </row>
    <row r="219" spans="1:14" x14ac:dyDescent="0.2">
      <c r="A219" s="43"/>
      <c r="B219" s="43"/>
      <c r="C219" s="17"/>
      <c r="L219" s="2"/>
    </row>
    <row r="220" spans="1:14" x14ac:dyDescent="0.2">
      <c r="A220" s="42" t="s">
        <v>69</v>
      </c>
      <c r="B220" s="43"/>
      <c r="C220" s="78" t="s">
        <v>3</v>
      </c>
      <c r="L220" s="2"/>
    </row>
    <row r="221" spans="1:14" x14ac:dyDescent="0.2">
      <c r="L221" s="2"/>
    </row>
    <row r="222" spans="1:14" x14ac:dyDescent="0.2">
      <c r="L222" s="2"/>
    </row>
    <row r="223" spans="1:14" x14ac:dyDescent="0.2">
      <c r="L223" s="2"/>
    </row>
    <row r="224" spans="1:14" x14ac:dyDescent="0.2">
      <c r="L224" s="2"/>
    </row>
    <row r="225" spans="12:12" x14ac:dyDescent="0.2">
      <c r="L225" s="2"/>
    </row>
    <row r="226" spans="12:12" x14ac:dyDescent="0.2">
      <c r="L226" s="2"/>
    </row>
  </sheetData>
  <mergeCells count="99">
    <mergeCell ref="E37:F37"/>
    <mergeCell ref="D4:I5"/>
    <mergeCell ref="A38:B38"/>
    <mergeCell ref="G21:H21"/>
    <mergeCell ref="C21:D21"/>
    <mergeCell ref="C25:H25"/>
    <mergeCell ref="C23:D23"/>
    <mergeCell ref="E21:F21"/>
    <mergeCell ref="C18:H18"/>
    <mergeCell ref="C19:H19"/>
    <mergeCell ref="C16:H16"/>
    <mergeCell ref="A66:B66"/>
    <mergeCell ref="A67:B67"/>
    <mergeCell ref="A69:C69"/>
    <mergeCell ref="A68:C68"/>
    <mergeCell ref="A89:B89"/>
    <mergeCell ref="A70:B70"/>
    <mergeCell ref="A75:B75"/>
    <mergeCell ref="A82:B82"/>
    <mergeCell ref="A76:B76"/>
    <mergeCell ref="A77:B77"/>
    <mergeCell ref="A78:B78"/>
    <mergeCell ref="A80:B80"/>
    <mergeCell ref="A79:C79"/>
    <mergeCell ref="A81:C81"/>
    <mergeCell ref="C40:D40"/>
    <mergeCell ref="A33:B33"/>
    <mergeCell ref="A35:B35"/>
    <mergeCell ref="A36:B36"/>
    <mergeCell ref="C37:D37"/>
    <mergeCell ref="D151:F151"/>
    <mergeCell ref="G151:I151"/>
    <mergeCell ref="B193:I193"/>
    <mergeCell ref="B192:I192"/>
    <mergeCell ref="A151:C151"/>
    <mergeCell ref="A152:C152"/>
    <mergeCell ref="A163:B163"/>
    <mergeCell ref="A164:B164"/>
    <mergeCell ref="A128:B128"/>
    <mergeCell ref="A129:B129"/>
    <mergeCell ref="A142:C142"/>
    <mergeCell ref="A83:B83"/>
    <mergeCell ref="A87:B87"/>
    <mergeCell ref="A133:B133"/>
    <mergeCell ref="A141:C141"/>
    <mergeCell ref="A134:C134"/>
    <mergeCell ref="A132:C132"/>
    <mergeCell ref="A137:C137"/>
    <mergeCell ref="A85:B85"/>
    <mergeCell ref="A84:B84"/>
    <mergeCell ref="C215:E215"/>
    <mergeCell ref="B194:I194"/>
    <mergeCell ref="B204:I204"/>
    <mergeCell ref="B195:I195"/>
    <mergeCell ref="B196:I196"/>
    <mergeCell ref="B197:I197"/>
    <mergeCell ref="B198:I198"/>
    <mergeCell ref="B203:I203"/>
    <mergeCell ref="B201:I201"/>
    <mergeCell ref="B202:I202"/>
    <mergeCell ref="B200:I200"/>
    <mergeCell ref="B199:I199"/>
    <mergeCell ref="N2:N7"/>
    <mergeCell ref="C11:H11"/>
    <mergeCell ref="C13:H13"/>
    <mergeCell ref="C14:H14"/>
    <mergeCell ref="L2:L7"/>
    <mergeCell ref="P184:R184"/>
    <mergeCell ref="C163:D163"/>
    <mergeCell ref="C159:D159"/>
    <mergeCell ref="P185:R185"/>
    <mergeCell ref="A72:B72"/>
    <mergeCell ref="A175:B175"/>
    <mergeCell ref="A185:B185"/>
    <mergeCell ref="A176:C176"/>
    <mergeCell ref="A184:B184"/>
    <mergeCell ref="A146:C146"/>
    <mergeCell ref="F102:G102"/>
    <mergeCell ref="F116:G116"/>
    <mergeCell ref="F120:G120"/>
    <mergeCell ref="A130:C130"/>
    <mergeCell ref="A131:C131"/>
    <mergeCell ref="A135:C135"/>
    <mergeCell ref="A65:B65"/>
    <mergeCell ref="P186:R186"/>
    <mergeCell ref="C161:D161"/>
    <mergeCell ref="A139:B139"/>
    <mergeCell ref="A154:C154"/>
    <mergeCell ref="A150:C150"/>
    <mergeCell ref="A144:B144"/>
    <mergeCell ref="A145:C145"/>
    <mergeCell ref="A148:C148"/>
    <mergeCell ref="A140:C140"/>
    <mergeCell ref="A161:B161"/>
    <mergeCell ref="A162:B162"/>
    <mergeCell ref="A157:B157"/>
    <mergeCell ref="A159:B159"/>
    <mergeCell ref="A160:B160"/>
    <mergeCell ref="A143:C143"/>
  </mergeCells>
  <phoneticPr fontId="9" type="noConversion"/>
  <conditionalFormatting sqref="C159:D159">
    <cfRule type="cellIs" dxfId="16" priority="12" stopIfTrue="1" operator="lessThan">
      <formula>0.1</formula>
    </cfRule>
    <cfRule type="cellIs" dxfId="15" priority="13" stopIfTrue="1" operator="equal">
      <formula>0.1</formula>
    </cfRule>
    <cfRule type="cellIs" dxfId="14" priority="14" stopIfTrue="1" operator="greaterThan">
      <formula>0.1</formula>
    </cfRule>
  </conditionalFormatting>
  <conditionalFormatting sqref="C161:D161">
    <cfRule type="cellIs" dxfId="13" priority="9" operator="lessThan">
      <formula>1</formula>
    </cfRule>
    <cfRule type="cellIs" dxfId="12" priority="10" operator="equal">
      <formula>1</formula>
    </cfRule>
    <cfRule type="cellIs" dxfId="11" priority="11" operator="greaterThan">
      <formula>1</formula>
    </cfRule>
  </conditionalFormatting>
  <conditionalFormatting sqref="C163:D163">
    <cfRule type="cellIs" dxfId="10" priority="3" operator="lessThan">
      <formula>1</formula>
    </cfRule>
    <cfRule type="cellIs" dxfId="9" priority="4" operator="equal">
      <formula>1</formula>
    </cfRule>
    <cfRule type="cellIs" dxfId="8" priority="5" operator="greaterThan">
      <formula>1</formula>
    </cfRule>
    <cfRule type="cellIs" dxfId="7" priority="6" stopIfTrue="1" operator="lessThan">
      <formula>0.1</formula>
    </cfRule>
    <cfRule type="cellIs" dxfId="6" priority="7" stopIfTrue="1" operator="equal">
      <formula>0.1</formula>
    </cfRule>
    <cfRule type="cellIs" dxfId="5" priority="8" stopIfTrue="1" operator="greaterThan">
      <formula>0.1</formula>
    </cfRule>
  </conditionalFormatting>
  <conditionalFormatting sqref="F95 F99 H99:I99 B99:E108 A99:A109 H100 F100:G101 H101:I103 F103:G108 H104 H105:I105 H106 H107:I107 H108">
    <cfRule type="expression" dxfId="4" priority="18" stopIfTrue="1">
      <formula>$A$94=0</formula>
    </cfRule>
  </conditionalFormatting>
  <conditionalFormatting sqref="F102:G102">
    <cfRule type="expression" dxfId="3" priority="19" stopIfTrue="1">
      <formula>$A$94=0</formula>
    </cfRule>
  </conditionalFormatting>
  <conditionalFormatting sqref="G114">
    <cfRule type="expression" dxfId="2" priority="2" stopIfTrue="1">
      <formula>$A$94=0</formula>
    </cfRule>
  </conditionalFormatting>
  <conditionalFormatting sqref="G118">
    <cfRule type="expression" dxfId="1" priority="1" stopIfTrue="1">
      <formula>$A$94=0</formula>
    </cfRule>
  </conditionalFormatting>
  <conditionalFormatting sqref="J98:J108">
    <cfRule type="cellIs" priority="17" stopIfTrue="1" operator="equal">
      <formula>0</formula>
    </cfRule>
  </conditionalFormatting>
  <conditionalFormatting sqref="P159:R159 P161:R161 P163:R163 P184:R186">
    <cfRule type="expression" dxfId="0" priority="16" stopIfTrue="1">
      <formula>"Eigenkapital ungenügend"</formula>
    </cfRule>
  </conditionalFormatting>
  <hyperlinks>
    <hyperlink ref="C220" r:id="rId1" xr:uid="{D5E0B962-CB83-4DAC-8B47-452E1A799D96}"/>
  </hyperlinks>
  <pageMargins left="0.55118110236220474" right="0.39370078740157483" top="0.86614173228346458" bottom="0.39370078740157483" header="0.51181102362204722" footer="0.51181102362204722"/>
  <pageSetup paperSize="9" scale="83" orientation="portrait" verticalDpi="300" r:id="rId2"/>
  <rowBreaks count="3" manualBreakCount="3">
    <brk id="45" max="12" man="1"/>
    <brk id="123" max="12" man="1"/>
    <brk id="189" max="13" man="1"/>
  </rowBreaks>
  <drawing r:id="rId3"/>
  <legacyDrawing r:id="rId4"/>
  <mc:AlternateContent xmlns:mc="http://schemas.openxmlformats.org/markup-compatibility/2006">
    <mc:Choice Requires="x14">
      <controls>
        <mc:AlternateContent xmlns:mc="http://schemas.openxmlformats.org/markup-compatibility/2006">
          <mc:Choice Requires="x14">
            <control shapeId="2064" r:id="rId5" name="Check Box 16">
              <controlPr defaultSize="0" autoFill="0" autoLine="0" autoPict="0">
                <anchor moveWithCells="1">
                  <from>
                    <xdr:col>0</xdr:col>
                    <xdr:colOff>209550</xdr:colOff>
                    <xdr:row>169</xdr:row>
                    <xdr:rowOff>133350</xdr:rowOff>
                  </from>
                  <to>
                    <xdr:col>1</xdr:col>
                    <xdr:colOff>95250</xdr:colOff>
                    <xdr:row>171</xdr:row>
                    <xdr:rowOff>19050</xdr:rowOff>
                  </to>
                </anchor>
              </controlPr>
            </control>
          </mc:Choice>
        </mc:AlternateContent>
        <mc:AlternateContent xmlns:mc="http://schemas.openxmlformats.org/markup-compatibility/2006">
          <mc:Choice Requires="x14">
            <control shapeId="2065" r:id="rId6" name="Check Box 17">
              <controlPr defaultSize="0" autoFill="0" autoLine="0" autoPict="0">
                <anchor moveWithCells="1">
                  <from>
                    <xdr:col>0</xdr:col>
                    <xdr:colOff>209550</xdr:colOff>
                    <xdr:row>170</xdr:row>
                    <xdr:rowOff>133350</xdr:rowOff>
                  </from>
                  <to>
                    <xdr:col>1</xdr:col>
                    <xdr:colOff>95250</xdr:colOff>
                    <xdr:row>172</xdr:row>
                    <xdr:rowOff>19050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800100</xdr:colOff>
                    <xdr:row>26</xdr:row>
                    <xdr:rowOff>95250</xdr:rowOff>
                  </from>
                  <to>
                    <xdr:col>5</xdr:col>
                    <xdr:colOff>285750</xdr:colOff>
                    <xdr:row>28</xdr:row>
                    <xdr:rowOff>57150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6</xdr:col>
                    <xdr:colOff>800100</xdr:colOff>
                    <xdr:row>25</xdr:row>
                    <xdr:rowOff>19050</xdr:rowOff>
                  </from>
                  <to>
                    <xdr:col>7</xdr:col>
                    <xdr:colOff>285750</xdr:colOff>
                    <xdr:row>27</xdr:row>
                    <xdr:rowOff>57150</xdr:rowOff>
                  </to>
                </anchor>
              </controlPr>
            </control>
          </mc:Choice>
        </mc:AlternateContent>
        <mc:AlternateContent xmlns:mc="http://schemas.openxmlformats.org/markup-compatibility/2006">
          <mc:Choice Requires="x14">
            <control shapeId="2073" r:id="rId9" name="Check Box 25">
              <controlPr defaultSize="0" autoFill="0" autoLine="0" autoPict="0">
                <anchor moveWithCells="1">
                  <from>
                    <xdr:col>6</xdr:col>
                    <xdr:colOff>800100</xdr:colOff>
                    <xdr:row>27</xdr:row>
                    <xdr:rowOff>95250</xdr:rowOff>
                  </from>
                  <to>
                    <xdr:col>7</xdr:col>
                    <xdr:colOff>285750</xdr:colOff>
                    <xdr:row>29</xdr:row>
                    <xdr:rowOff>57150</xdr:rowOff>
                  </to>
                </anchor>
              </controlPr>
            </control>
          </mc:Choice>
        </mc:AlternateContent>
        <mc:AlternateContent xmlns:mc="http://schemas.openxmlformats.org/markup-compatibility/2006">
          <mc:Choice Requires="x14">
            <control shapeId="2074" r:id="rId10" name="Check Box 26">
              <controlPr defaultSize="0" autoFill="0" autoLine="0" autoPict="0">
                <anchor moveWithCells="1">
                  <from>
                    <xdr:col>4</xdr:col>
                    <xdr:colOff>800100</xdr:colOff>
                    <xdr:row>25</xdr:row>
                    <xdr:rowOff>19050</xdr:rowOff>
                  </from>
                  <to>
                    <xdr:col>5</xdr:col>
                    <xdr:colOff>285750</xdr:colOff>
                    <xdr:row>27</xdr:row>
                    <xdr:rowOff>57150</xdr:rowOff>
                  </to>
                </anchor>
              </controlPr>
            </control>
          </mc:Choice>
        </mc:AlternateContent>
        <mc:AlternateContent xmlns:mc="http://schemas.openxmlformats.org/markup-compatibility/2006">
          <mc:Choice Requires="x14">
            <control shapeId="2075" r:id="rId11" name="Check Box 27">
              <controlPr defaultSize="0" autoFill="0" autoLine="0" autoPict="0">
                <anchor moveWithCells="1">
                  <from>
                    <xdr:col>0</xdr:col>
                    <xdr:colOff>209550</xdr:colOff>
                    <xdr:row>168</xdr:row>
                    <xdr:rowOff>114300</xdr:rowOff>
                  </from>
                  <to>
                    <xdr:col>1</xdr:col>
                    <xdr:colOff>95250</xdr:colOff>
                    <xdr:row>170</xdr:row>
                    <xdr:rowOff>19050</xdr:rowOff>
                  </to>
                </anchor>
              </controlPr>
            </control>
          </mc:Choice>
        </mc:AlternateContent>
        <mc:AlternateContent xmlns:mc="http://schemas.openxmlformats.org/markup-compatibility/2006">
          <mc:Choice Requires="x14">
            <control shapeId="2078" r:id="rId12" name="Check Box 30">
              <controlPr defaultSize="0" autoFill="0" autoLine="0" autoPict="0">
                <anchor moveWithCells="1">
                  <from>
                    <xdr:col>0</xdr:col>
                    <xdr:colOff>209550</xdr:colOff>
                    <xdr:row>172</xdr:row>
                    <xdr:rowOff>133350</xdr:rowOff>
                  </from>
                  <to>
                    <xdr:col>1</xdr:col>
                    <xdr:colOff>95250</xdr:colOff>
                    <xdr:row>174</xdr:row>
                    <xdr:rowOff>19050</xdr:rowOff>
                  </to>
                </anchor>
              </controlPr>
            </control>
          </mc:Choice>
        </mc:AlternateContent>
        <mc:AlternateContent xmlns:mc="http://schemas.openxmlformats.org/markup-compatibility/2006">
          <mc:Choice Requires="x14">
            <control shapeId="2079" r:id="rId13" name="Check Box 31">
              <controlPr defaultSize="0" autoFill="0" autoLine="0" autoPict="0">
                <anchor moveWithCells="1">
                  <from>
                    <xdr:col>0</xdr:col>
                    <xdr:colOff>209550</xdr:colOff>
                    <xdr:row>171</xdr:row>
                    <xdr:rowOff>133350</xdr:rowOff>
                  </from>
                  <to>
                    <xdr:col>1</xdr:col>
                    <xdr:colOff>95250</xdr:colOff>
                    <xdr:row>173</xdr:row>
                    <xdr:rowOff>19050</xdr:rowOff>
                  </to>
                </anchor>
              </controlPr>
            </control>
          </mc:Choice>
        </mc:AlternateContent>
        <mc:AlternateContent xmlns:mc="http://schemas.openxmlformats.org/markup-compatibility/2006">
          <mc:Choice Requires="x14">
            <control shapeId="2118" r:id="rId14" name="Check Box 70">
              <controlPr defaultSize="0" autoFill="0" autoLine="0" autoPict="0">
                <anchor moveWithCells="1">
                  <from>
                    <xdr:col>4</xdr:col>
                    <xdr:colOff>819150</xdr:colOff>
                    <xdr:row>98</xdr:row>
                    <xdr:rowOff>57150</xdr:rowOff>
                  </from>
                  <to>
                    <xdr:col>5</xdr:col>
                    <xdr:colOff>285750</xdr:colOff>
                    <xdr:row>100</xdr:row>
                    <xdr:rowOff>19050</xdr:rowOff>
                  </to>
                </anchor>
              </controlPr>
            </control>
          </mc:Choice>
        </mc:AlternateContent>
        <mc:AlternateContent xmlns:mc="http://schemas.openxmlformats.org/markup-compatibility/2006">
          <mc:Choice Requires="x14">
            <control shapeId="2119" r:id="rId15" name="Check Box 71">
              <controlPr defaultSize="0" autoFill="0" autoLine="0" autoPict="0">
                <anchor moveWithCells="1">
                  <from>
                    <xdr:col>6</xdr:col>
                    <xdr:colOff>819150</xdr:colOff>
                    <xdr:row>98</xdr:row>
                    <xdr:rowOff>57150</xdr:rowOff>
                  </from>
                  <to>
                    <xdr:col>7</xdr:col>
                    <xdr:colOff>285750</xdr:colOff>
                    <xdr:row>100</xdr:row>
                    <xdr:rowOff>19050</xdr:rowOff>
                  </to>
                </anchor>
              </controlPr>
            </control>
          </mc:Choice>
        </mc:AlternateContent>
        <mc:AlternateContent xmlns:mc="http://schemas.openxmlformats.org/markup-compatibility/2006">
          <mc:Choice Requires="x14">
            <control shapeId="2126" r:id="rId16" name="Check Box 78">
              <controlPr defaultSize="0" autoFill="0" autoLine="0" autoPict="0">
                <anchor moveWithCells="1">
                  <from>
                    <xdr:col>4</xdr:col>
                    <xdr:colOff>819150</xdr:colOff>
                    <xdr:row>102</xdr:row>
                    <xdr:rowOff>57150</xdr:rowOff>
                  </from>
                  <to>
                    <xdr:col>5</xdr:col>
                    <xdr:colOff>285750</xdr:colOff>
                    <xdr:row>104</xdr:row>
                    <xdr:rowOff>19050</xdr:rowOff>
                  </to>
                </anchor>
              </controlPr>
            </control>
          </mc:Choice>
        </mc:AlternateContent>
        <mc:AlternateContent xmlns:mc="http://schemas.openxmlformats.org/markup-compatibility/2006">
          <mc:Choice Requires="x14">
            <control shapeId="2127" r:id="rId17" name="Check Box 79">
              <controlPr defaultSize="0" autoFill="0" autoLine="0" autoPict="0">
                <anchor moveWithCells="1">
                  <from>
                    <xdr:col>6</xdr:col>
                    <xdr:colOff>819150</xdr:colOff>
                    <xdr:row>102</xdr:row>
                    <xdr:rowOff>57150</xdr:rowOff>
                  </from>
                  <to>
                    <xdr:col>7</xdr:col>
                    <xdr:colOff>285750</xdr:colOff>
                    <xdr:row>104</xdr:row>
                    <xdr:rowOff>19050</xdr:rowOff>
                  </to>
                </anchor>
              </controlPr>
            </control>
          </mc:Choice>
        </mc:AlternateContent>
        <mc:AlternateContent xmlns:mc="http://schemas.openxmlformats.org/markup-compatibility/2006">
          <mc:Choice Requires="x14">
            <control shapeId="2128" r:id="rId18" name="Check Box 80">
              <controlPr defaultSize="0" autoFill="0" autoLine="0" autoPict="0">
                <anchor moveWithCells="1">
                  <from>
                    <xdr:col>4</xdr:col>
                    <xdr:colOff>819150</xdr:colOff>
                    <xdr:row>104</xdr:row>
                    <xdr:rowOff>57150</xdr:rowOff>
                  </from>
                  <to>
                    <xdr:col>5</xdr:col>
                    <xdr:colOff>285750</xdr:colOff>
                    <xdr:row>106</xdr:row>
                    <xdr:rowOff>19050</xdr:rowOff>
                  </to>
                </anchor>
              </controlPr>
            </control>
          </mc:Choice>
        </mc:AlternateContent>
        <mc:AlternateContent xmlns:mc="http://schemas.openxmlformats.org/markup-compatibility/2006">
          <mc:Choice Requires="x14">
            <control shapeId="2129" r:id="rId19" name="Check Box 81">
              <controlPr defaultSize="0" autoFill="0" autoLine="0" autoPict="0">
                <anchor moveWithCells="1">
                  <from>
                    <xdr:col>6</xdr:col>
                    <xdr:colOff>819150</xdr:colOff>
                    <xdr:row>104</xdr:row>
                    <xdr:rowOff>57150</xdr:rowOff>
                  </from>
                  <to>
                    <xdr:col>7</xdr:col>
                    <xdr:colOff>285750</xdr:colOff>
                    <xdr:row>106</xdr:row>
                    <xdr:rowOff>19050</xdr:rowOff>
                  </to>
                </anchor>
              </controlPr>
            </control>
          </mc:Choice>
        </mc:AlternateContent>
        <mc:AlternateContent xmlns:mc="http://schemas.openxmlformats.org/markup-compatibility/2006">
          <mc:Choice Requires="x14">
            <control shapeId="2130" r:id="rId20" name="Check Box 82">
              <controlPr defaultSize="0" autoFill="0" autoLine="0" autoPict="0">
                <anchor moveWithCells="1">
                  <from>
                    <xdr:col>4</xdr:col>
                    <xdr:colOff>819150</xdr:colOff>
                    <xdr:row>106</xdr:row>
                    <xdr:rowOff>57150</xdr:rowOff>
                  </from>
                  <to>
                    <xdr:col>5</xdr:col>
                    <xdr:colOff>285750</xdr:colOff>
                    <xdr:row>108</xdr:row>
                    <xdr:rowOff>19050</xdr:rowOff>
                  </to>
                </anchor>
              </controlPr>
            </control>
          </mc:Choice>
        </mc:AlternateContent>
        <mc:AlternateContent xmlns:mc="http://schemas.openxmlformats.org/markup-compatibility/2006">
          <mc:Choice Requires="x14">
            <control shapeId="2131" r:id="rId21" name="Check Box 83">
              <controlPr defaultSize="0" autoFill="0" autoLine="0" autoPict="0">
                <anchor moveWithCells="1">
                  <from>
                    <xdr:col>6</xdr:col>
                    <xdr:colOff>819150</xdr:colOff>
                    <xdr:row>106</xdr:row>
                    <xdr:rowOff>57150</xdr:rowOff>
                  </from>
                  <to>
                    <xdr:col>7</xdr:col>
                    <xdr:colOff>285750</xdr:colOff>
                    <xdr:row>108</xdr:row>
                    <xdr:rowOff>19050</xdr:rowOff>
                  </to>
                </anchor>
              </controlPr>
            </control>
          </mc:Choice>
        </mc:AlternateContent>
        <mc:AlternateContent xmlns:mc="http://schemas.openxmlformats.org/markup-compatibility/2006">
          <mc:Choice Requires="x14">
            <control shapeId="2153" r:id="rId22" name="Check Box 105">
              <controlPr defaultSize="0" autoFill="0" autoLine="0" autoPict="0">
                <anchor moveWithCells="1">
                  <from>
                    <xdr:col>4</xdr:col>
                    <xdr:colOff>819150</xdr:colOff>
                    <xdr:row>94</xdr:row>
                    <xdr:rowOff>0</xdr:rowOff>
                  </from>
                  <to>
                    <xdr:col>5</xdr:col>
                    <xdr:colOff>285750</xdr:colOff>
                    <xdr:row>95</xdr:row>
                    <xdr:rowOff>57150</xdr:rowOff>
                  </to>
                </anchor>
              </controlPr>
            </control>
          </mc:Choice>
        </mc:AlternateContent>
        <mc:AlternateContent xmlns:mc="http://schemas.openxmlformats.org/markup-compatibility/2006">
          <mc:Choice Requires="x14">
            <control shapeId="2154" r:id="rId23" name="Check Box 106">
              <controlPr defaultSize="0" autoFill="0" autoLine="0" autoPict="0">
                <anchor moveWithCells="1">
                  <from>
                    <xdr:col>4</xdr:col>
                    <xdr:colOff>819150</xdr:colOff>
                    <xdr:row>96</xdr:row>
                    <xdr:rowOff>57150</xdr:rowOff>
                  </from>
                  <to>
                    <xdr:col>5</xdr:col>
                    <xdr:colOff>285750</xdr:colOff>
                    <xdr:row>98</xdr:row>
                    <xdr:rowOff>19050</xdr:rowOff>
                  </to>
                </anchor>
              </controlPr>
            </control>
          </mc:Choice>
        </mc:AlternateContent>
        <mc:AlternateContent xmlns:mc="http://schemas.openxmlformats.org/markup-compatibility/2006">
          <mc:Choice Requires="x14">
            <control shapeId="2155" r:id="rId24" name="Check Box 107">
              <controlPr defaultSize="0" autoFill="0" autoLine="0" autoPict="0">
                <anchor moveWithCells="1">
                  <from>
                    <xdr:col>6</xdr:col>
                    <xdr:colOff>819150</xdr:colOff>
                    <xdr:row>96</xdr:row>
                    <xdr:rowOff>57150</xdr:rowOff>
                  </from>
                  <to>
                    <xdr:col>7</xdr:col>
                    <xdr:colOff>285750</xdr:colOff>
                    <xdr:row>98</xdr:row>
                    <xdr:rowOff>19050</xdr:rowOff>
                  </to>
                </anchor>
              </controlPr>
            </control>
          </mc:Choice>
        </mc:AlternateContent>
        <mc:AlternateContent xmlns:mc="http://schemas.openxmlformats.org/markup-compatibility/2006">
          <mc:Choice Requires="x14">
            <control shapeId="2156" r:id="rId25" name="Check Box 108">
              <controlPr defaultSize="0" autoFill="0" autoLine="0" autoPict="0">
                <anchor moveWithCells="1">
                  <from>
                    <xdr:col>6</xdr:col>
                    <xdr:colOff>819150</xdr:colOff>
                    <xdr:row>94</xdr:row>
                    <xdr:rowOff>0</xdr:rowOff>
                  </from>
                  <to>
                    <xdr:col>7</xdr:col>
                    <xdr:colOff>285750</xdr:colOff>
                    <xdr:row>95</xdr:row>
                    <xdr:rowOff>57150</xdr:rowOff>
                  </to>
                </anchor>
              </controlPr>
            </control>
          </mc:Choice>
        </mc:AlternateContent>
        <mc:AlternateContent xmlns:mc="http://schemas.openxmlformats.org/markup-compatibility/2006">
          <mc:Choice Requires="x14">
            <control shapeId="2161" r:id="rId26" name="Check Box 113">
              <controlPr defaultSize="0" autoFill="0" autoLine="0" autoPict="0">
                <anchor moveWithCells="1">
                  <from>
                    <xdr:col>4</xdr:col>
                    <xdr:colOff>819150</xdr:colOff>
                    <xdr:row>112</xdr:row>
                    <xdr:rowOff>57150</xdr:rowOff>
                  </from>
                  <to>
                    <xdr:col>5</xdr:col>
                    <xdr:colOff>285750</xdr:colOff>
                    <xdr:row>114</xdr:row>
                    <xdr:rowOff>38100</xdr:rowOff>
                  </to>
                </anchor>
              </controlPr>
            </control>
          </mc:Choice>
        </mc:AlternateContent>
        <mc:AlternateContent xmlns:mc="http://schemas.openxmlformats.org/markup-compatibility/2006">
          <mc:Choice Requires="x14">
            <control shapeId="2162" r:id="rId27" name="Check Box 114">
              <controlPr defaultSize="0" autoFill="0" autoLine="0" autoPict="0">
                <anchor moveWithCells="1">
                  <from>
                    <xdr:col>7</xdr:col>
                    <xdr:colOff>0</xdr:colOff>
                    <xdr:row>112</xdr:row>
                    <xdr:rowOff>57150</xdr:rowOff>
                  </from>
                  <to>
                    <xdr:col>7</xdr:col>
                    <xdr:colOff>304800</xdr:colOff>
                    <xdr:row>114</xdr:row>
                    <xdr:rowOff>38100</xdr:rowOff>
                  </to>
                </anchor>
              </controlPr>
            </control>
          </mc:Choice>
        </mc:AlternateContent>
        <mc:AlternateContent xmlns:mc="http://schemas.openxmlformats.org/markup-compatibility/2006">
          <mc:Choice Requires="x14">
            <control shapeId="2163" r:id="rId28" name="Check Box 115">
              <controlPr defaultSize="0" autoFill="0" autoLine="0" autoPict="0">
                <anchor moveWithCells="1">
                  <from>
                    <xdr:col>4</xdr:col>
                    <xdr:colOff>819150</xdr:colOff>
                    <xdr:row>116</xdr:row>
                    <xdr:rowOff>57150</xdr:rowOff>
                  </from>
                  <to>
                    <xdr:col>5</xdr:col>
                    <xdr:colOff>285750</xdr:colOff>
                    <xdr:row>118</xdr:row>
                    <xdr:rowOff>19050</xdr:rowOff>
                  </to>
                </anchor>
              </controlPr>
            </control>
          </mc:Choice>
        </mc:AlternateContent>
        <mc:AlternateContent xmlns:mc="http://schemas.openxmlformats.org/markup-compatibility/2006">
          <mc:Choice Requires="x14">
            <control shapeId="2164" r:id="rId29" name="Check Box 116">
              <controlPr defaultSize="0" autoFill="0" autoLine="0" autoPict="0">
                <anchor moveWithCells="1">
                  <from>
                    <xdr:col>6</xdr:col>
                    <xdr:colOff>819150</xdr:colOff>
                    <xdr:row>116</xdr:row>
                    <xdr:rowOff>57150</xdr:rowOff>
                  </from>
                  <to>
                    <xdr:col>7</xdr:col>
                    <xdr:colOff>285750</xdr:colOff>
                    <xdr:row>118</xdr:row>
                    <xdr:rowOff>19050</xdr:rowOff>
                  </to>
                </anchor>
              </controlPr>
            </control>
          </mc:Choice>
        </mc:AlternateContent>
        <mc:AlternateContent xmlns:mc="http://schemas.openxmlformats.org/markup-compatibility/2006">
          <mc:Choice Requires="x14">
            <control shapeId="2168" r:id="rId30" name="Check Box 120">
              <controlPr defaultSize="0" autoFill="0" autoLine="0" autoPict="0">
                <anchor moveWithCells="1">
                  <from>
                    <xdr:col>4</xdr:col>
                    <xdr:colOff>552450</xdr:colOff>
                    <xdr:row>152</xdr:row>
                    <xdr:rowOff>95250</xdr:rowOff>
                  </from>
                  <to>
                    <xdr:col>5</xdr:col>
                    <xdr:colOff>38100</xdr:colOff>
                    <xdr:row>154</xdr:row>
                    <xdr:rowOff>19050</xdr:rowOff>
                  </to>
                </anchor>
              </controlPr>
            </control>
          </mc:Choice>
        </mc:AlternateContent>
        <mc:AlternateContent xmlns:mc="http://schemas.openxmlformats.org/markup-compatibility/2006">
          <mc:Choice Requires="x14">
            <control shapeId="2169" r:id="rId31" name="Check Box 121">
              <controlPr defaultSize="0" autoFill="0" autoLine="0" autoPict="0">
                <anchor moveWithCells="1">
                  <from>
                    <xdr:col>6</xdr:col>
                    <xdr:colOff>628650</xdr:colOff>
                    <xdr:row>152</xdr:row>
                    <xdr:rowOff>95250</xdr:rowOff>
                  </from>
                  <to>
                    <xdr:col>7</xdr:col>
                    <xdr:colOff>114300</xdr:colOff>
                    <xdr:row>154</xdr:row>
                    <xdr:rowOff>19050</xdr:rowOff>
                  </to>
                </anchor>
              </controlPr>
            </control>
          </mc:Choice>
        </mc:AlternateContent>
        <mc:AlternateContent xmlns:mc="http://schemas.openxmlformats.org/markup-compatibility/2006">
          <mc:Choice Requires="x14">
            <control shapeId="2172" r:id="rId32" name="Check Box 124">
              <controlPr defaultSize="0" autoFill="0" autoLine="0" autoPict="0">
                <anchor moveWithCells="1">
                  <from>
                    <xdr:col>6</xdr:col>
                    <xdr:colOff>800100</xdr:colOff>
                    <xdr:row>26</xdr:row>
                    <xdr:rowOff>95250</xdr:rowOff>
                  </from>
                  <to>
                    <xdr:col>7</xdr:col>
                    <xdr:colOff>285750</xdr:colOff>
                    <xdr:row>28</xdr:row>
                    <xdr:rowOff>57150</xdr:rowOff>
                  </to>
                </anchor>
              </controlPr>
            </control>
          </mc:Choice>
        </mc:AlternateContent>
        <mc:AlternateContent xmlns:mc="http://schemas.openxmlformats.org/markup-compatibility/2006">
          <mc:Choice Requires="x14">
            <control shapeId="2173" r:id="rId33" name="Check Box 125">
              <controlPr defaultSize="0" autoFill="0" autoLine="0" autoPict="0">
                <anchor moveWithCells="1">
                  <from>
                    <xdr:col>7</xdr:col>
                    <xdr:colOff>57150</xdr:colOff>
                    <xdr:row>35</xdr:row>
                    <xdr:rowOff>133350</xdr:rowOff>
                  </from>
                  <to>
                    <xdr:col>8</xdr:col>
                    <xdr:colOff>38100</xdr:colOff>
                    <xdr:row>37</xdr:row>
                    <xdr:rowOff>57150</xdr:rowOff>
                  </to>
                </anchor>
              </controlPr>
            </control>
          </mc:Choice>
        </mc:AlternateContent>
        <mc:AlternateContent xmlns:mc="http://schemas.openxmlformats.org/markup-compatibility/2006">
          <mc:Choice Requires="x14">
            <control shapeId="2174" r:id="rId34" name="Check Box 126">
              <controlPr defaultSize="0" autoFill="0" autoLine="0" autoPict="0">
                <anchor moveWithCells="1">
                  <from>
                    <xdr:col>7</xdr:col>
                    <xdr:colOff>57150</xdr:colOff>
                    <xdr:row>34</xdr:row>
                    <xdr:rowOff>114300</xdr:rowOff>
                  </from>
                  <to>
                    <xdr:col>8</xdr:col>
                    <xdr:colOff>38100</xdr:colOff>
                    <xdr:row>36</xdr:row>
                    <xdr:rowOff>57150</xdr:rowOff>
                  </to>
                </anchor>
              </controlPr>
            </control>
          </mc:Choice>
        </mc:AlternateContent>
        <mc:AlternateContent xmlns:mc="http://schemas.openxmlformats.org/markup-compatibility/2006">
          <mc:Choice Requires="x14">
            <control shapeId="2175" r:id="rId35" name="Check Box 127">
              <controlPr defaultSize="0" autoFill="0" autoLine="0" autoPict="0">
                <anchor moveWithCells="1">
                  <from>
                    <xdr:col>7</xdr:col>
                    <xdr:colOff>57150</xdr:colOff>
                    <xdr:row>33</xdr:row>
                    <xdr:rowOff>19050</xdr:rowOff>
                  </from>
                  <to>
                    <xdr:col>8</xdr:col>
                    <xdr:colOff>38100</xdr:colOff>
                    <xdr:row>35</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2de9f791-6f77-455d-af57-8619f2f097fe">
      <Terms xmlns="http://schemas.microsoft.com/office/infopath/2007/PartnerControls"/>
    </TaxKeywordTaxHTField>
    <TaxCatchAll xmlns="2de9f791-6f77-455d-af57-8619f2f097fe" xsi:nil="true"/>
    <m7aa2674883f455cae96e89d73cb7650 xmlns="2de9f791-6f77-455d-af57-8619f2f097fe">
      <Terms xmlns="http://schemas.microsoft.com/office/infopath/2007/PartnerControls"/>
    </m7aa2674883f455cae96e89d73cb7650>
    <lcf76f155ced4ddcb4097134ff3c332f xmlns="3cf69c7d-56d0-46e2-898d-85975561aea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ED4565C8E56C44B89DF459D1E3AC519" ma:contentTypeVersion="18" ma:contentTypeDescription="Ein neues Dokument erstellen." ma:contentTypeScope="" ma:versionID="1ca42a9e45fab6786246c14301f15b24">
  <xsd:schema xmlns:xsd="http://www.w3.org/2001/XMLSchema" xmlns:xs="http://www.w3.org/2001/XMLSchema" xmlns:p="http://schemas.microsoft.com/office/2006/metadata/properties" xmlns:ns2="2de9f791-6f77-455d-af57-8619f2f097fe" xmlns:ns3="3cf69c7d-56d0-46e2-898d-85975561aea4" targetNamespace="http://schemas.microsoft.com/office/2006/metadata/properties" ma:root="true" ma:fieldsID="661fff9e5f9e5b9ed956092af53c141f" ns2:_="" ns3:_="">
    <xsd:import namespace="2de9f791-6f77-455d-af57-8619f2f097fe"/>
    <xsd:import namespace="3cf69c7d-56d0-46e2-898d-85975561aea4"/>
    <xsd:element name="properties">
      <xsd:complexType>
        <xsd:sequence>
          <xsd:element name="documentManagement">
            <xsd:complexType>
              <xsd:all>
                <xsd:element ref="ns2:TaxKeywordTaxHTField" minOccurs="0"/>
                <xsd:element ref="ns2:TaxCatchAll" minOccurs="0"/>
                <xsd:element ref="ns2:m7aa2674883f455cae96e89d73cb7650" minOccurs="0"/>
                <xsd:element ref="ns3:MediaServiceAutoTags" minOccurs="0"/>
                <xsd:element ref="ns3:MediaServiceMetadata" minOccurs="0"/>
                <xsd:element ref="ns3:MediaServiceFastMetadata"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e9f791-6f77-455d-af57-8619f2f097fe" elementFormDefault="qualified">
    <xsd:import namespace="http://schemas.microsoft.com/office/2006/documentManagement/types"/>
    <xsd:import namespace="http://schemas.microsoft.com/office/infopath/2007/PartnerControls"/>
    <xsd:element name="TaxKeywordTaxHTField" ma:index="7" nillable="true" ma:taxonomy="true" ma:internalName="TaxKeywordTaxHTField" ma:taxonomyFieldName="TaxKeyword" ma:displayName="Unternehmensstichwörter" ma:fieldId="{23f27201-bee3-471e-b2e7-b64fd8b7ca38}" ma:taxonomyMulti="true" ma:sspId="144fb61b-df36-4279-b5a0-a523486caf07" ma:termSetId="00000000-0000-0000-0000-000000000000" ma:anchorId="00000000-0000-0000-0000-000000000000" ma:open="true" ma:isKeyword="true">
      <xsd:complexType>
        <xsd:sequence>
          <xsd:element ref="pc:Terms" minOccurs="0" maxOccurs="1"/>
        </xsd:sequence>
      </xsd:complexType>
    </xsd:element>
    <xsd:element name="TaxCatchAll" ma:index="8" nillable="true" ma:displayName="Taxonomy Catch All Column" ma:hidden="true" ma:list="{870d9ee7-ff53-4de8-bad0-20a73e45bc71}" ma:internalName="TaxCatchAll" ma:showField="CatchAllData" ma:web="2de9f791-6f77-455d-af57-8619f2f097fe">
      <xsd:complexType>
        <xsd:complexContent>
          <xsd:extension base="dms:MultiChoiceLookup">
            <xsd:sequence>
              <xsd:element name="Value" type="dms:Lookup" maxOccurs="unbounded" minOccurs="0" nillable="true"/>
            </xsd:sequence>
          </xsd:extension>
        </xsd:complexContent>
      </xsd:complexType>
    </xsd:element>
    <xsd:element name="m7aa2674883f455cae96e89d73cb7650" ma:index="10" nillable="true" ma:taxonomy="true" ma:internalName="m7aa2674883f455cae96e89d73cb7650" ma:taxonomyFieldName="ManagedKeyword" ma:displayName="Verwaltetes Stichwort" ma:default="" ma:fieldId="{67aa2674-883f-455c-ae96-e89d73cb7650}" ma:sspId="144fb61b-df36-4279-b5a0-a523486caf07" ma:termSetId="d5a49cda-06ce-400c-a7a4-cfdc8cb3f84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cf69c7d-56d0-46e2-898d-85975561aea4" elementFormDefault="qualified">
    <xsd:import namespace="http://schemas.microsoft.com/office/2006/documentManagement/types"/>
    <xsd:import namespace="http://schemas.microsoft.com/office/infopath/2007/PartnerControls"/>
    <xsd:element name="MediaServiceAutoTags" ma:index="11" nillable="true" ma:displayName="Tags" ma:description="" ma:internalName="MediaServiceAutoTags" ma:readOnly="true">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144fb61b-df36-4279-b5a0-a523486caf07"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916AC7-9BFD-482B-8762-E17359218301}">
  <ds:schemaRefs>
    <ds:schemaRef ds:uri="http://schemas.microsoft.com/office/2006/metadata/properties"/>
    <ds:schemaRef ds:uri="http://schemas.microsoft.com/office/infopath/2007/PartnerControls"/>
    <ds:schemaRef ds:uri="e711d513-9c93-4344-b070-b9fab7cd5c8a"/>
    <ds:schemaRef ds:uri="95b92c10-a484-4f04-b575-4d00e0e53751"/>
    <ds:schemaRef ds:uri="6a9f5a0d-f224-4116-b8b7-1803616e67df"/>
    <ds:schemaRef ds:uri="84ca82db-3511-4ef8-9306-219eb61da67b"/>
  </ds:schemaRefs>
</ds:datastoreItem>
</file>

<file path=customXml/itemProps2.xml><?xml version="1.0" encoding="utf-8"?>
<ds:datastoreItem xmlns:ds="http://schemas.openxmlformats.org/officeDocument/2006/customXml" ds:itemID="{CE807AF7-FA2F-44A2-AF32-068A6AB539DA}">
  <ds:schemaRefs>
    <ds:schemaRef ds:uri="http://schemas.microsoft.com/sharepoint/v3/contenttype/forms"/>
  </ds:schemaRefs>
</ds:datastoreItem>
</file>

<file path=customXml/itemProps3.xml><?xml version="1.0" encoding="utf-8"?>
<ds:datastoreItem xmlns:ds="http://schemas.openxmlformats.org/officeDocument/2006/customXml" ds:itemID="{EA67B668-9951-49D8-AC46-2F469895A21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Richiesta di tesseramento</vt:lpstr>
      <vt:lpstr>'Richiesta di tesseramento'!Druckbereich</vt:lpstr>
    </vt:vector>
  </TitlesOfParts>
  <Company>G.Berger AG Konolfingen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 Hostettler</dc:creator>
  <cp:lastModifiedBy>Andres Meier</cp:lastModifiedBy>
  <cp:lastPrinted>2019-07-08T10:43:10Z</cp:lastPrinted>
  <dcterms:created xsi:type="dcterms:W3CDTF">2002-06-06T12:53:06Z</dcterms:created>
  <dcterms:modified xsi:type="dcterms:W3CDTF">2026-06-26T09:25:57Z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y fmtid="{D5CDD505-2E9C-101B-9397-08002B2CF9AE}" pid="3" name="ContentTypeId">
    <vt:lpwstr>0x010100CED4565C8E56C44B89DF459D1E3AC519</vt:lpwstr>
  </property>
  <property fmtid="{D5CDD505-2E9C-101B-9397-08002B2CF9AE}" pid="4" name="Order">
    <vt:r8>170400</vt:r8>
  </property>
  <property fmtid="{D5CDD505-2E9C-101B-9397-08002B2CF9AE}" pid="5" name="ManagedKeyword">
    <vt:lpwstr/>
  </property>
  <property fmtid="{D5CDD505-2E9C-101B-9397-08002B2CF9AE}" pid="6" name="TaxKeyword">
    <vt:lpwstr/>
  </property>
  <property fmtid="{D5CDD505-2E9C-101B-9397-08002B2CF9AE}" pid="7" name="MediaServiceImageTags">
    <vt:lpwstr/>
  </property>
</Properties>
</file>